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ont40\Data\My Documents\Recreation\Camper\"/>
    </mc:Choice>
  </mc:AlternateContent>
  <xr:revisionPtr revIDLastSave="0" documentId="13_ncr:1_{BB61AFFB-86C8-430B-ABD6-30DB90410851}" xr6:coauthVersionLast="45" xr6:coauthVersionMax="45" xr10:uidLastSave="{00000000-0000-0000-0000-000000000000}"/>
  <bookViews>
    <workbookView xWindow="228" yWindow="180" windowWidth="22764" windowHeight="11820" xr2:uid="{3005E9A0-0AB9-444F-ABD8-357D1AD2F50A}"/>
  </bookViews>
  <sheets>
    <sheet name="2018 9'6&quot; QSE Power Use" sheetId="1" r:id="rId1"/>
    <sheet name="Solar Produ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4" i="1" l="1"/>
  <c r="D95" i="1" s="1"/>
  <c r="D90" i="1"/>
  <c r="D88" i="1"/>
  <c r="D92" i="1"/>
  <c r="F42" i="1" l="1"/>
  <c r="E42" i="1"/>
  <c r="F37" i="1"/>
  <c r="E37" i="1"/>
  <c r="F47" i="1"/>
  <c r="E47" i="1"/>
  <c r="F54" i="1"/>
  <c r="E54" i="1"/>
  <c r="D68" i="2" l="1"/>
  <c r="D67" i="2"/>
  <c r="D66" i="2"/>
  <c r="D65" i="2"/>
  <c r="D64" i="2"/>
  <c r="D63" i="2"/>
  <c r="D62" i="2"/>
  <c r="D61" i="2"/>
  <c r="D60" i="2"/>
  <c r="D59" i="2"/>
  <c r="D58" i="2"/>
  <c r="D57" i="2"/>
  <c r="D29" i="2"/>
  <c r="D28" i="2"/>
  <c r="D27" i="2"/>
  <c r="D26" i="2"/>
  <c r="D25" i="2"/>
  <c r="D24" i="2"/>
  <c r="D23" i="2"/>
  <c r="D22" i="2"/>
  <c r="D21" i="2"/>
  <c r="D20" i="2"/>
  <c r="D19" i="2"/>
  <c r="D18" i="2"/>
  <c r="D55" i="2"/>
  <c r="D54" i="2"/>
  <c r="D53" i="2"/>
  <c r="D52" i="2"/>
  <c r="D51" i="2"/>
  <c r="D50" i="2"/>
  <c r="D49" i="2"/>
  <c r="D48" i="2"/>
  <c r="D47" i="2"/>
  <c r="D46" i="2"/>
  <c r="D45" i="2"/>
  <c r="D44" i="2"/>
  <c r="D81" i="2" l="1"/>
  <c r="D80" i="2"/>
  <c r="D79" i="2"/>
  <c r="D78" i="2"/>
  <c r="D77" i="2"/>
  <c r="D76" i="2"/>
  <c r="D75" i="2"/>
  <c r="D74" i="2"/>
  <c r="D73" i="2"/>
  <c r="D72" i="2"/>
  <c r="D71" i="2"/>
  <c r="D70" i="2"/>
  <c r="D42" i="2"/>
  <c r="D41" i="2"/>
  <c r="D40" i="2"/>
  <c r="D39" i="2"/>
  <c r="D38" i="2"/>
  <c r="D37" i="2"/>
  <c r="D36" i="2"/>
  <c r="D35" i="2"/>
  <c r="D34" i="2"/>
  <c r="D33" i="2"/>
  <c r="D32" i="2"/>
  <c r="D31" i="2"/>
  <c r="D16" i="2"/>
  <c r="D15" i="2"/>
  <c r="D14" i="2"/>
  <c r="D13" i="2"/>
  <c r="D12" i="2"/>
  <c r="D11" i="2"/>
  <c r="D10" i="2"/>
  <c r="D105" i="1" s="1"/>
  <c r="D9" i="2"/>
  <c r="D8" i="2"/>
  <c r="D7" i="2"/>
  <c r="D6" i="2"/>
  <c r="D5" i="2"/>
  <c r="E46" i="1"/>
  <c r="H46" i="1" s="1"/>
  <c r="H45" i="1"/>
  <c r="H75" i="1"/>
  <c r="H74" i="1"/>
  <c r="E53" i="1"/>
  <c r="H53" i="1" s="1"/>
  <c r="E52" i="1"/>
  <c r="H52" i="1" s="1"/>
  <c r="E51" i="1"/>
  <c r="H51" i="1" s="1"/>
  <c r="H77" i="1" l="1"/>
  <c r="H69" i="1" l="1"/>
  <c r="H68" i="1"/>
  <c r="H67" i="1"/>
  <c r="H66" i="1"/>
  <c r="H81" i="1"/>
  <c r="H80" i="1"/>
  <c r="H78" i="1"/>
  <c r="H63" i="1"/>
  <c r="H71" i="1"/>
  <c r="H73" i="1"/>
  <c r="H64" i="1"/>
  <c r="H30" i="1"/>
  <c r="H62" i="1"/>
  <c r="H61" i="1"/>
  <c r="H59" i="1"/>
  <c r="H58" i="1"/>
  <c r="H57" i="1"/>
  <c r="H56" i="1"/>
  <c r="H50" i="1"/>
  <c r="D91" i="1" s="1"/>
  <c r="H41" i="1"/>
  <c r="H40" i="1"/>
  <c r="H39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D10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</author>
  </authors>
  <commentList>
    <comment ref="A12" authorId="0" shapeId="0" xr:uid="{E8A3CDBE-8AF4-4ED7-9688-C2FE6DAB7323}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PDI = Progressive Dynamics Inc. AC/DC distribution panel, with DC fuses and AC circuit breakers</t>
        </r>
      </text>
    </comment>
  </commentList>
</comments>
</file>

<file path=xl/sharedStrings.xml><?xml version="1.0" encoding="utf-8"?>
<sst xmlns="http://schemas.openxmlformats.org/spreadsheetml/2006/main" count="373" uniqueCount="178">
  <si>
    <t>unused</t>
  </si>
  <si>
    <t>Kitchen</t>
  </si>
  <si>
    <t>Ceiling</t>
  </si>
  <si>
    <t>Bench</t>
  </si>
  <si>
    <t>Pump</t>
  </si>
  <si>
    <t>Furnace</t>
  </si>
  <si>
    <t>USB</t>
  </si>
  <si>
    <t>Fuse Label</t>
  </si>
  <si>
    <t>CO2 Sensor</t>
  </si>
  <si>
    <t>Y</t>
  </si>
  <si>
    <t>Unknown</t>
  </si>
  <si>
    <t>LCD TV</t>
  </si>
  <si>
    <t>Light, sink</t>
  </si>
  <si>
    <t>Light, bed reading right</t>
  </si>
  <si>
    <t>Light, stove hood</t>
  </si>
  <si>
    <t>Fan, stove hood</t>
  </si>
  <si>
    <t>Light, bed reading left</t>
  </si>
  <si>
    <t>Light, bed left</t>
  </si>
  <si>
    <t>Light, bed right</t>
  </si>
  <si>
    <t>Light, cabin front</t>
  </si>
  <si>
    <t>Light, cabin middle</t>
  </si>
  <si>
    <t>Light, cabin rear</t>
  </si>
  <si>
    <t>Light, dinette</t>
  </si>
  <si>
    <t>Fantastic Fan 10%</t>
  </si>
  <si>
    <t>Fantastic Fan 25%</t>
  </si>
  <si>
    <t>Fantastic Fan 55%</t>
  </si>
  <si>
    <t>Fantastic Fan 70%</t>
  </si>
  <si>
    <t>Fantastic Fan 85%</t>
  </si>
  <si>
    <t>Fantastic Fan 100%</t>
  </si>
  <si>
    <t>Bathroom Fan 1/3rd</t>
  </si>
  <si>
    <t>Bathroom Fan 2/3rd</t>
  </si>
  <si>
    <t>Bathroom Fan Full</t>
  </si>
  <si>
    <t>USB 1A+2.1A</t>
  </si>
  <si>
    <t>USB 2.1A+2.1A (Owner Added)</t>
  </si>
  <si>
    <t>Light, bathroom</t>
  </si>
  <si>
    <t>Measured</t>
  </si>
  <si>
    <t>Measured with Samsung S7 + Samsung Tablet</t>
  </si>
  <si>
    <t>Notes</t>
  </si>
  <si>
    <t>Measured, assuming just CO2 sensor</t>
  </si>
  <si>
    <t>tbd</t>
  </si>
  <si>
    <t>Awing lights</t>
  </si>
  <si>
    <t>Awing motor</t>
  </si>
  <si>
    <t>Light, outside side</t>
  </si>
  <si>
    <t>Light, outside back porch</t>
  </si>
  <si>
    <t>Entertainment Center with Clock</t>
  </si>
  <si>
    <t>Winegard DTV/Coax</t>
  </si>
  <si>
    <t>Atwood AFSD-20121 18K BTU</t>
  </si>
  <si>
    <t>Surflow 4008-101-A65</t>
  </si>
  <si>
    <t>Measured 1A. Manual says 24W, double what I measured</t>
  </si>
  <si>
    <t>Daily Hours Used</t>
  </si>
  <si>
    <t>Usage Here</t>
  </si>
  <si>
    <t>êêê</t>
  </si>
  <si>
    <t>Enter Your Daily</t>
  </si>
  <si>
    <t>Item</t>
  </si>
  <si>
    <t>See second USB port</t>
  </si>
  <si>
    <t xml:space="preserve">   2c) Enter hours per day at 50F in 32F</t>
  </si>
  <si>
    <t>Per manual 4.8A blower fan</t>
  </si>
  <si>
    <t xml:space="preserve">   2a) Enter hours per day at 70F in 32F, and</t>
  </si>
  <si>
    <t xml:space="preserve">   2b) Enter hours per day at 60F in 32F, and</t>
  </si>
  <si>
    <t>When thermo at 70F with freezing outside, furnace/fan on 40% of time (measured)</t>
  </si>
  <si>
    <t>When thermo at 60F with freezing outside, furnace/fan on 31% of time (measured)</t>
  </si>
  <si>
    <t>When thermo at 50F with freezing outside, furnace/fan on 24% of time (measured)</t>
  </si>
  <si>
    <t>Is Parasitic</t>
  </si>
  <si>
    <t>Daily Amp Hour Draw</t>
  </si>
  <si>
    <r>
      <t>Guess</t>
    </r>
    <r>
      <rPr>
        <sz val="11"/>
        <color theme="1"/>
        <rFont val="Calibri"/>
        <family val="2"/>
        <scheme val="minor"/>
      </rPr>
      <t xml:space="preserve"> slightly more than indoor light</t>
    </r>
  </si>
  <si>
    <t>Per manual in HDTV mode</t>
  </si>
  <si>
    <r>
      <t xml:space="preserve">Per manual, 2A fuse used. </t>
    </r>
    <r>
      <rPr>
        <b/>
        <sz val="11"/>
        <color rgb="FFFF0000"/>
        <rFont val="Calibri"/>
        <family val="2"/>
        <scheme val="minor"/>
      </rPr>
      <t>Guess</t>
    </r>
    <r>
      <rPr>
        <sz val="11"/>
        <color theme="1"/>
        <rFont val="Calibri"/>
        <family val="2"/>
        <scheme val="minor"/>
      </rPr>
      <t xml:space="preserve"> 1A</t>
    </r>
  </si>
  <si>
    <t>Dometic DM2663 on Propane</t>
  </si>
  <si>
    <t>Dometic DM2663 on DC without Propane</t>
  </si>
  <si>
    <r>
      <rPr>
        <sz val="11"/>
        <color rgb="FFFF0000"/>
        <rFont val="Calibri"/>
        <family val="2"/>
        <scheme val="minor"/>
      </rPr>
      <t>Assuming most people turn off-off.</t>
    </r>
    <r>
      <rPr>
        <sz val="11"/>
        <color theme="1"/>
        <rFont val="Calibri"/>
        <family val="2"/>
        <scheme val="minor"/>
      </rPr>
      <t xml:space="preserve"> Suspected tied off Fridge. Per manual, 10ma park cable mode, 80ma sleep mode </t>
    </r>
  </si>
  <si>
    <t>Happijac 4160 rear, 4800 front</t>
  </si>
  <si>
    <r>
      <t xml:space="preserve">Per forum speculation, </t>
    </r>
    <r>
      <rPr>
        <b/>
        <sz val="11"/>
        <color rgb="FFFF0000"/>
        <rFont val="Calibri"/>
        <family val="2"/>
        <scheme val="minor"/>
      </rPr>
      <t>guess</t>
    </r>
    <r>
      <rPr>
        <sz val="11"/>
        <color theme="1"/>
        <rFont val="Calibri"/>
        <family val="2"/>
        <scheme val="minor"/>
      </rPr>
      <t xml:space="preserve"> is 0.3A for monitoring. Per manual, 3A control fuse</t>
    </r>
  </si>
  <si>
    <t>Draw &gt; 2Ah Day</t>
  </si>
  <si>
    <t>Draw &gt; 5Ah Day</t>
  </si>
  <si>
    <t>Draw &gt; 10Ah day</t>
  </si>
  <si>
    <r>
      <t xml:space="preserve">   1) Enter hours per day used, </t>
    </r>
    <r>
      <rPr>
        <b/>
        <sz val="11"/>
        <color theme="1"/>
        <rFont val="Calibri"/>
        <family val="2"/>
        <scheme val="minor"/>
      </rPr>
      <t>--or--</t>
    </r>
  </si>
  <si>
    <r>
      <t xml:space="preserve">   1) Enter hours per day used, </t>
    </r>
    <r>
      <rPr>
        <b/>
        <sz val="11"/>
        <color theme="1"/>
        <rFont val="Calibri"/>
        <family val="2"/>
        <scheme val="minor"/>
      </rPr>
      <t>--and/or--</t>
    </r>
  </si>
  <si>
    <t>1ga takes (1/3min) / (60min/hour) * 6.8A of amp-hours</t>
  </si>
  <si>
    <r>
      <t xml:space="preserve">Per forum speculation, </t>
    </r>
    <r>
      <rPr>
        <b/>
        <sz val="11"/>
        <color rgb="FFFF0000"/>
        <rFont val="Calibri"/>
        <family val="2"/>
        <scheme val="minor"/>
      </rPr>
      <t>guess</t>
    </r>
    <r>
      <rPr>
        <sz val="11"/>
        <color theme="1"/>
        <rFont val="Calibri"/>
        <family val="2"/>
        <scheme val="minor"/>
      </rPr>
      <t xml:space="preserve"> is 0.5A additional for gas valve on/open</t>
    </r>
  </si>
  <si>
    <t>Per manual, 30A heater fuse, 24A draw when on 100% DC. Legally useful for ferry crossing and highway tunnel travel, but VERY DEMANDING on batteries</t>
  </si>
  <si>
    <t>Month</t>
  </si>
  <si>
    <t>Battery Efficiency %</t>
  </si>
  <si>
    <t>kWh</t>
  </si>
  <si>
    <t>Jan</t>
  </si>
  <si>
    <t>Location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</si>
  <si>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</si>
  <si>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</si>
  <si>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</si>
  <si>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</si>
  <si>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</si>
  <si>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</si>
  <si>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</si>
  <si>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</si>
  <si>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</si>
  <si>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</si>
  <si>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</si>
  <si>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https://www.solarreviews.com/blog/100-watt-solar-panel</t>
  </si>
  <si>
    <t>Daily Ah</t>
  </si>
  <si>
    <t>https://re.jrc.ec.europa.eu/pvg_tools/en/tools.html</t>
  </si>
  <si>
    <t>Solar Wattage Installed</t>
  </si>
  <si>
    <t>- I hope I parsed this site correctly, and that my kWp, kWh and Ah math is correct</t>
  </si>
  <si>
    <t>Custom Tweak % (100% = no tweak)</t>
  </si>
  <si>
    <r>
      <t xml:space="preserve">Select Month </t>
    </r>
    <r>
      <rPr>
        <b/>
        <sz val="11"/>
        <color theme="1"/>
        <rFont val="Calibri"/>
        <family val="2"/>
        <scheme val="minor"/>
      </rPr>
      <t>Pulldown</t>
    </r>
  </si>
  <si>
    <r>
      <t xml:space="preserve">Select City </t>
    </r>
    <r>
      <rPr>
        <b/>
        <sz val="11"/>
        <color theme="1"/>
        <rFont val="Calibri"/>
        <family val="2"/>
        <scheme val="minor"/>
      </rPr>
      <t>Pulldown</t>
    </r>
  </si>
  <si>
    <t>Jan..Dec</t>
  </si>
  <si>
    <t>100W panel predictions on Solar Production tab</t>
  </si>
  <si>
    <t>Consider battery type: 99 if LFP, 90 if AGM and 80 if FLA</t>
  </si>
  <si>
    <t>Consider battery type at freezing: 90 if LFP, 80 if AGM and 70 if FLA</t>
  </si>
  <si>
    <t>This is approximate given lots of factors not modeled here</t>
  </si>
  <si>
    <t xml:space="preserve">   2) Enter gallons per day used</t>
  </si>
  <si>
    <t>Seattle WA (Foggy)</t>
  </si>
  <si>
    <t>Boise ID (Sunny)</t>
  </si>
  <si>
    <t>Las Vegas NV (Sunburn)</t>
  </si>
  <si>
    <t>Kelowna BC (NL Factory)</t>
  </si>
  <si>
    <t>Potential Solar Production by Location</t>
  </si>
  <si>
    <t>Several cities</t>
  </si>
  <si>
    <t>My Custom Spot</t>
  </si>
  <si>
    <t>- plug in .1 kWp, as the first tab baselines on a 100W panel</t>
  </si>
  <si>
    <t>Miami FL</t>
  </si>
  <si>
    <t>- modeling one 100W panel (.1kWp), 14% system loss excluding battery inefficiencies, 0 degree slope and azimuth</t>
  </si>
  <si>
    <t>- These figures seem low, but I have no other basis to challenge, and intuitively they seem ok-ish</t>
  </si>
  <si>
    <t>- the city and month text here must match the text above</t>
  </si>
  <si>
    <t>Ordered enumerations for the list dropdowns</t>
  </si>
  <si>
    <t>Per manual 3gpm, 6.8A @ 50psi, 4.3A @ 20psi</t>
  </si>
  <si>
    <r>
      <t xml:space="preserve">Northern Lite Camper Power Draw Calculator and Wiring Map based on 2018 9'6" QSE   </t>
    </r>
    <r>
      <rPr>
        <b/>
        <i/>
        <sz val="14"/>
        <color rgb="FFC00000"/>
        <rFont val="Calibri"/>
        <family val="2"/>
        <scheme val="minor"/>
      </rPr>
      <t>BETA</t>
    </r>
  </si>
  <si>
    <t>Measured, not sure who/why the parasitic draw</t>
  </si>
  <si>
    <t xml:space="preserve"> Daily Total Draw Ah:  </t>
  </si>
  <si>
    <t xml:space="preserve"> Daily Parasitic Draw Ah:  </t>
  </si>
  <si>
    <t xml:space="preserve">Daily Furnace Draw Ah:  </t>
  </si>
  <si>
    <t xml:space="preserve">Daily Entertainment/HDTV Draw Ah:  </t>
  </si>
  <si>
    <t>Amp Draw</t>
  </si>
  <si>
    <t xml:space="preserve">Daily Solar Contribution Ah:  </t>
  </si>
  <si>
    <t xml:space="preserve">Solar Adjusted Daily Total Draw Ah:  </t>
  </si>
  <si>
    <t>*** hidden row for max amp use calc, Fantistic Fan ***</t>
  </si>
  <si>
    <t>*** hidden row for max amp use calc, Bathroom Fan ***</t>
  </si>
  <si>
    <t>*** hidden row for max amp use calc, Water Pump ***</t>
  </si>
  <si>
    <t>*** hidden row for max amp use calc, Furnace ***</t>
  </si>
  <si>
    <r>
      <t xml:space="preserve">Potential Peak Amps:  
</t>
    </r>
    <r>
      <rPr>
        <sz val="7"/>
        <color theme="1"/>
        <rFont val="Calibri"/>
        <family val="2"/>
        <scheme val="minor"/>
      </rPr>
      <t>ignoring jacks and DC fridge:</t>
    </r>
    <r>
      <rPr>
        <sz val="12"/>
        <color theme="1"/>
        <rFont val="Calibri"/>
        <family val="2"/>
        <scheme val="minor"/>
      </rPr>
      <t xml:space="preserve">  </t>
    </r>
  </si>
  <si>
    <r>
      <t xml:space="preserve">Potential Peak Amps:  
</t>
    </r>
    <r>
      <rPr>
        <sz val="7"/>
        <color theme="1"/>
        <rFont val="Calibri"/>
        <family val="2"/>
        <scheme val="minor"/>
      </rPr>
      <t>ignoring jacks and DC fridge AND fans and pump:</t>
    </r>
    <r>
      <rPr>
        <sz val="12"/>
        <color theme="1"/>
        <rFont val="Calibri"/>
        <family val="2"/>
        <scheme val="minor"/>
      </rPr>
      <t xml:space="preserve">  </t>
    </r>
  </si>
  <si>
    <t>If all devices ever used in a day are all on at the same time. Ignoring 25A jacks and 24A DC-only fridge. Really a worst case scenario</t>
  </si>
  <si>
    <t>Fuse</t>
  </si>
  <si>
    <t>BATT Fuse 1</t>
  </si>
  <si>
    <t>BATT Fuse 3</t>
  </si>
  <si>
    <t>BATT Fuse 2</t>
  </si>
  <si>
    <t>"E.J." Jacks</t>
  </si>
  <si>
    <t>"Fridge"</t>
  </si>
  <si>
    <t xml:space="preserve">Blue wire off Fridge fuse </t>
  </si>
  <si>
    <t>Black wire off Fridge fuse?</t>
  </si>
  <si>
    <t>"Battery"</t>
  </si>
  <si>
    <t>BATT Fuse 4</t>
  </si>
  <si>
    <t>"Solar"</t>
  </si>
  <si>
    <t>BATT Fuse 5</t>
  </si>
  <si>
    <t>Battery Parallel Connect</t>
  </si>
  <si>
    <r>
      <rPr>
        <b/>
        <sz val="11"/>
        <color rgb="FFFF0000"/>
        <rFont val="Calibri"/>
        <family val="2"/>
        <scheme val="minor"/>
      </rPr>
      <t>Guess</t>
    </r>
    <r>
      <rPr>
        <sz val="11"/>
        <color theme="1"/>
        <rFont val="Calibri"/>
        <family val="2"/>
        <scheme val="minor"/>
      </rPr>
      <t xml:space="preserve"> 112ma parasitic draw per forum postings. There are settings to dim the display!</t>
    </r>
  </si>
  <si>
    <r>
      <rPr>
        <b/>
        <sz val="11"/>
        <color rgb="FFFF0000"/>
        <rFont val="Calibri"/>
        <family val="2"/>
        <scheme val="minor"/>
      </rPr>
      <t>Guess</t>
    </r>
    <r>
      <rPr>
        <sz val="11"/>
        <color theme="1"/>
        <rFont val="Calibri"/>
        <family val="2"/>
        <scheme val="minor"/>
      </rPr>
      <t xml:space="preserve"> 4A per etrailer saying Jensen says 6A max and 10A fuse</t>
    </r>
  </si>
  <si>
    <t>Presumably to PDI</t>
  </si>
  <si>
    <t>From Enerwatt</t>
  </si>
  <si>
    <t>To other battery if installed</t>
  </si>
  <si>
    <t>If you tweak these tables, be aware of sumifs() statements on the Power Use</t>
  </si>
  <si>
    <t>tab along with some drop-downs that rely on the structure of this tab</t>
  </si>
  <si>
    <t>- lacking cusomized value by YOU, these show Thomas' values for home in Shedd, OR</t>
  </si>
  <si>
    <t>- plug in your own monthly kWh numbers here using the web site above</t>
  </si>
  <si>
    <t>PDI DC Fuse 1</t>
  </si>
  <si>
    <t>PDI DC Fuse 2</t>
  </si>
  <si>
    <t>PDI DC Fuse 3</t>
  </si>
  <si>
    <t>PDI DC Fuse 4</t>
  </si>
  <si>
    <t>PDI DC Fuse 5</t>
  </si>
  <si>
    <t>PDI DC Fuse 6</t>
  </si>
  <si>
    <t>PDI DC Fuse 7</t>
  </si>
  <si>
    <t>PDI DC Fuse 8</t>
  </si>
  <si>
    <t>PDI DC Fuse 9</t>
  </si>
  <si>
    <t>PDI DC Fuse 10</t>
  </si>
  <si>
    <t>PDI DC Fuse 11</t>
  </si>
  <si>
    <t>PDI DC Fuse 12</t>
  </si>
  <si>
    <t>Per factory interview, 4800/4160 draw is 10.5-11.5A for 1500lbs lift, 4800 draw is 18-20.5A for 2800lbs lift, 4-5A for drop-down. Forum feedback suggests 25A total</t>
  </si>
  <si>
    <t>Same as above but both fans and water pump are also excluded</t>
  </si>
  <si>
    <t>Thomas Gilg - Dec 17, 2019 v5</t>
  </si>
  <si>
    <r>
      <rPr>
        <i/>
        <sz val="9"/>
        <color rgb="FFC00000"/>
        <rFont val="Calibri"/>
        <family val="2"/>
        <scheme val="minor"/>
      </rPr>
      <t>Please post comments and gap fillers</t>
    </r>
    <r>
      <rPr>
        <i/>
        <sz val="9"/>
        <color theme="1"/>
        <rFont val="Calibri"/>
        <family val="2"/>
        <scheme val="minor"/>
      </rPr>
      <t xml:space="preserve"> to the </t>
    </r>
    <r>
      <rPr>
        <b/>
        <i/>
        <sz val="9"/>
        <color theme="1"/>
        <rFont val="Calibri"/>
        <family val="2"/>
        <scheme val="minor"/>
      </rPr>
      <t>Northern Lite Truck Camper Enthusiasts</t>
    </r>
    <r>
      <rPr>
        <i/>
        <sz val="9"/>
        <color theme="1"/>
        <rFont val="Calibri"/>
        <family val="2"/>
        <scheme val="minor"/>
      </rPr>
      <t xml:space="preserve"> group on Facebook, or </t>
    </r>
    <r>
      <rPr>
        <b/>
        <i/>
        <sz val="9"/>
        <color theme="1"/>
        <rFont val="Calibri"/>
        <family val="2"/>
        <scheme val="minor"/>
      </rPr>
      <t>RV.Net Truck Campers</t>
    </r>
    <r>
      <rPr>
        <i/>
        <sz val="9"/>
        <color theme="1"/>
        <rFont val="Calibri"/>
        <family val="2"/>
        <scheme val="minor"/>
      </rPr>
      <t xml:space="preserve"> forum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</si>
</sst>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/>
    <xf numFmtId="0" fontId="0" fillId="0" borderId="0" xfId="0" quotePrefix="1" applyAlignment="1">
      <alignment horizontal="right"/>
    </xf>
    <xf numFmtId="164" fontId="0" fillId="0" borderId="0" xfId="0" applyNumberFormat="1" applyFont="1" applyFill="1"/>
    <xf numFmtId="49" fontId="0" fillId="0" borderId="0" xfId="0" applyNumberFormat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3" borderId="0" xfId="0" applyFont="1" applyFill="1" applyAlignment="1">
      <alignment horizontal="right"/>
    </xf>
    <xf numFmtId="165" fontId="2" fillId="3" borderId="0" xfId="0" applyNumberFormat="1" applyFont="1" applyFill="1"/>
    <xf numFmtId="0" fontId="5" fillId="0" borderId="0" xfId="0" applyFont="1" applyFill="1"/>
    <xf numFmtId="0" fontId="0" fillId="0" borderId="0" xfId="0" quotePrefix="1" applyFill="1" applyAlignment="1">
      <alignment horizontal="right"/>
    </xf>
    <xf numFmtId="0" fontId="0" fillId="3" borderId="0" xfId="0" applyFont="1" applyFill="1"/>
    <xf numFmtId="0" fontId="0" fillId="4" borderId="0" xfId="0" applyFont="1" applyFill="1"/>
    <xf numFmtId="0" fontId="5" fillId="4" borderId="0" xfId="0" applyFont="1" applyFill="1"/>
    <xf numFmtId="0" fontId="0" fillId="4" borderId="0" xfId="0" applyFill="1"/>
    <xf numFmtId="0" fontId="5" fillId="0" borderId="0" xfId="0" applyFont="1"/>
    <xf numFmtId="0" fontId="5" fillId="0" borderId="0" xfId="0" quotePrefix="1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0" fontId="0" fillId="0" borderId="0" xfId="0" applyFont="1"/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164" fontId="4" fillId="0" borderId="0" xfId="0" applyNumberFormat="1" applyFont="1" applyFill="1"/>
    <xf numFmtId="49" fontId="0" fillId="4" borderId="0" xfId="0" applyNumberForma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5" borderId="0" xfId="0" applyFont="1" applyFill="1"/>
    <xf numFmtId="0" fontId="0" fillId="2" borderId="0" xfId="0" applyFont="1" applyFill="1"/>
    <xf numFmtId="164" fontId="0" fillId="4" borderId="0" xfId="0" applyNumberFormat="1" applyFont="1" applyFill="1"/>
    <xf numFmtId="0" fontId="9" fillId="3" borderId="0" xfId="0" applyFont="1" applyFill="1" applyAlignment="1">
      <alignment horizontal="right"/>
    </xf>
    <xf numFmtId="165" fontId="9" fillId="3" borderId="0" xfId="0" applyNumberFormat="1" applyFont="1" applyFill="1"/>
    <xf numFmtId="165" fontId="0" fillId="0" borderId="0" xfId="0" applyNumberFormat="1" applyFill="1"/>
    <xf numFmtId="165" fontId="9" fillId="3" borderId="0" xfId="0" applyNumberFormat="1" applyFont="1" applyFill="1" applyAlignment="1">
      <alignment horizontal="right"/>
    </xf>
    <xf numFmtId="0" fontId="10" fillId="0" borderId="0" xfId="1"/>
    <xf numFmtId="2" fontId="0" fillId="0" borderId="0" xfId="0" applyNumberFormat="1" applyFill="1"/>
    <xf numFmtId="2" fontId="0" fillId="0" borderId="0" xfId="0" applyNumberFormat="1"/>
    <xf numFmtId="0" fontId="11" fillId="0" borderId="0" xfId="0" applyFont="1"/>
    <xf numFmtId="0" fontId="11" fillId="6" borderId="0" xfId="0" applyFont="1" applyFill="1"/>
    <xf numFmtId="0" fontId="9" fillId="0" borderId="0" xfId="0" applyFont="1" applyFill="1" applyAlignment="1">
      <alignment horizontal="left"/>
    </xf>
    <xf numFmtId="0" fontId="0" fillId="0" borderId="0" xfId="0" quotePrefix="1"/>
    <xf numFmtId="0" fontId="1" fillId="4" borderId="0" xfId="0" applyFont="1" applyFill="1" applyAlignment="1">
      <alignment horizontal="right"/>
    </xf>
    <xf numFmtId="0" fontId="12" fillId="0" borderId="0" xfId="1" applyFont="1"/>
    <xf numFmtId="0" fontId="4" fillId="0" borderId="0" xfId="0" quotePrefix="1" applyFont="1"/>
    <xf numFmtId="0" fontId="4" fillId="0" borderId="0" xfId="0" applyFont="1"/>
    <xf numFmtId="2" fontId="0" fillId="3" borderId="0" xfId="0" applyNumberFormat="1" applyFill="1"/>
    <xf numFmtId="0" fontId="0" fillId="3" borderId="0" xfId="0" quotePrefix="1" applyFill="1"/>
    <xf numFmtId="0" fontId="0" fillId="3" borderId="0" xfId="0" applyFill="1"/>
    <xf numFmtId="0" fontId="1" fillId="3" borderId="0" xfId="0" quotePrefix="1" applyFont="1" applyFill="1"/>
    <xf numFmtId="164" fontId="15" fillId="0" borderId="0" xfId="0" applyNumberFormat="1" applyFont="1" applyFill="1"/>
    <xf numFmtId="164" fontId="15" fillId="0" borderId="0" xfId="0" quotePrefix="1" applyNumberFormat="1" applyFont="1" applyFill="1" applyAlignment="1">
      <alignment horizontal="right"/>
    </xf>
    <xf numFmtId="0" fontId="15" fillId="0" borderId="0" xfId="0" quotePrefix="1" applyFont="1" applyFill="1" applyAlignment="1">
      <alignment horizontal="right"/>
    </xf>
    <xf numFmtId="0" fontId="17" fillId="0" borderId="0" xfId="0" applyFont="1"/>
    <xf numFmtId="0" fontId="17" fillId="0" borderId="0" xfId="0" applyFont="1" applyFill="1"/>
    <xf numFmtId="164" fontId="17" fillId="0" borderId="0" xfId="0" applyNumberFormat="1" applyFont="1" applyFill="1"/>
    <xf numFmtId="164" fontId="17" fillId="0" borderId="0" xfId="0" applyNumberFormat="1" applyFont="1"/>
    <xf numFmtId="49" fontId="17" fillId="0" borderId="0" xfId="0" applyNumberFormat="1" applyFont="1" applyAlignment="1">
      <alignment wrapText="1"/>
    </xf>
    <xf numFmtId="0" fontId="17" fillId="7" borderId="0" xfId="0" applyFont="1" applyFill="1"/>
    <xf numFmtId="0" fontId="0" fillId="7" borderId="0" xfId="0" applyFill="1"/>
    <xf numFmtId="164" fontId="0" fillId="7" borderId="0" xfId="0" applyNumberFormat="1" applyFill="1"/>
    <xf numFmtId="0" fontId="0" fillId="7" borderId="0" xfId="0" applyFont="1" applyFill="1"/>
    <xf numFmtId="164" fontId="17" fillId="7" borderId="0" xfId="0" applyNumberFormat="1" applyFont="1" applyFill="1"/>
    <xf numFmtId="0" fontId="9" fillId="3" borderId="0" xfId="0" applyFont="1" applyFill="1" applyAlignment="1">
      <alignment horizontal="right" wrapText="1" indent="1"/>
    </xf>
    <xf numFmtId="165" fontId="9" fillId="3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0" fontId="4" fillId="0" borderId="0" xfId="0" applyFont="1" applyFill="1"/>
    <xf numFmtId="0" fontId="12" fillId="8" borderId="0" xfId="1" applyFont="1" applyFill="1"/>
    <xf numFmtId="0" fontId="0" fillId="8" borderId="0" xfId="0" applyFill="1"/>
    <xf numFmtId="0" fontId="20" fillId="8" borderId="0" xfId="0" applyFont="1" applyFill="1"/>
  </cellXfs>
  <cellStyles count="2">
    <cellStyle name="Hyperlink" xfId="1" builtinId="8"/>
    <cellStyle name="Normal" xfId="0" builtinId="0"/>
  </cellStyles>
  <dxfs count="9"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 patternType="solid">
          <bgColor rgb="FFFFC000"/>
        </patternFill>
      </fill>
      <border>
        <left/>
        <right/>
        <top/>
        <bottom/>
      </border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 patternType="solid">
          <bgColor rgb="FFFFC000"/>
        </patternFill>
      </fill>
      <border>
        <left/>
        <right/>
        <top/>
        <bottom/>
      </border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 patternType="solid">
          <bgColor rgb="FFFFC0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  <color rgb="FFFFD653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Seattle WA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Daily Ah with 100W Panel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'Solar Production'!$B$5:$B$16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'Solar Production'!$D$5:$D$16</c:f>
              <c:numCache>
                <c:formatCode>0.00</c:formatCode>
                <c:ptCount val="12"/>
                <c:pt idx="0">
                  <c:v>5.062034739454095</c:v>
                </c:pt>
                <c:pt idx="1">
                  <c:v>9.3796526054590572</c:v>
                </c:pt>
                <c:pt idx="2">
                  <c:v>17.071960297766751</c:v>
                </c:pt>
                <c:pt idx="3">
                  <c:v>26.054590570719604</c:v>
                </c:pt>
                <c:pt idx="4">
                  <c:v>33.250620347394538</c:v>
                </c:pt>
                <c:pt idx="5">
                  <c:v>34.243176178660043</c:v>
                </c:pt>
                <c:pt idx="6">
                  <c:v>38.21339950372208</c:v>
                </c:pt>
                <c:pt idx="7">
                  <c:v>32.258064516129032</c:v>
                </c:pt>
                <c:pt idx="8">
                  <c:v>21.736972704714638</c:v>
                </c:pt>
                <c:pt idx="9">
                  <c:v>12.655086848635236</c:v>
                </c:pt>
                <c:pt idx="10">
                  <c:v>6.2034739454094296</c:v>
                </c:pt>
                <c:pt idx="11">
                  <c:v>4.2183622828784122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6-4601-99AB-E7D878741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143279"/>
        <c:axId val="11590024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'Solar Production'!$B$5:$B$16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'Solar Production'!$C$5:$C$16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2.04</c:v>
                      </c:pt>
                      <c:pt idx="1">
                        <c:v>3.78</c:v>
                      </c:pt>
                      <c:pt idx="2">
                        <c:v>6.88</c:v>
                      </c:pt>
                      <c:pt idx="3">
                        <c:v>10.5</c:v>
                      </c:pt>
                      <c:pt idx="4">
                        <c:v>13.4</c:v>
                      </c:pt>
                      <c:pt idx="5">
                        <c:v>13.8</c:v>
                      </c:pt>
                      <c:pt idx="6">
                        <c:v>15.4</c:v>
                      </c:pt>
                      <c:pt idx="7">
                        <c:v>13</c:v>
                      </c:pt>
                      <c:pt idx="8">
                        <c:v>8.76</c:v>
                      </c:pt>
                      <c:pt idx="9">
                        <c:v>5.0999999999999996</c:v>
                      </c:pt>
                      <c:pt idx="10">
                        <c:v>2.5</c:v>
                      </c:pt>
                      <c:pt idx="11">
                        <c:v>1.7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436-4601-99AB-E7D87874146E}"/>
                  </c:ext>
                </c:extLst>
              </c15:ser>
            </c15:filteredBarSeries>
          </c:ext>
        </c:extLst>
      </c:barChart>
      <c:catAx>
        <c:axId val="124814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002495"/>
        <c:crosses val="autoZero"/>
        <c:auto val="1"/>
        <c:lblAlgn val="ctr"/>
        <c:lblOffset val="100"/>
        <c:noMultiLvlLbl val="0"/>
      </c:catAx>
      <c:valAx>
        <c:axId val="1159002495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14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Custom Spot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Daily Ah with 100W Panel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'Solar Production'!$B$18:$B$29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'Solar Production'!$D$18:$D$29</c:f>
              <c:numCache>
                <c:formatCode>0.00</c:formatCode>
                <c:ptCount val="12"/>
                <c:pt idx="0">
                  <c:v>6.550868486352357</c:v>
                </c:pt>
                <c:pt idx="1">
                  <c:v>10.471464019851117</c:v>
                </c:pt>
                <c:pt idx="2">
                  <c:v>18.833746898263026</c:v>
                </c:pt>
                <c:pt idx="3">
                  <c:v>27.29528535980149</c:v>
                </c:pt>
                <c:pt idx="4">
                  <c:v>34.739454094292803</c:v>
                </c:pt>
                <c:pt idx="5">
                  <c:v>35.732009925558309</c:v>
                </c:pt>
                <c:pt idx="6">
                  <c:v>42.431761786600497</c:v>
                </c:pt>
                <c:pt idx="7">
                  <c:v>36.228287841191069</c:v>
                </c:pt>
                <c:pt idx="8">
                  <c:v>25.062034739454095</c:v>
                </c:pt>
                <c:pt idx="9">
                  <c:v>15.483870967741936</c:v>
                </c:pt>
                <c:pt idx="10">
                  <c:v>7.2208436724565752</c:v>
                </c:pt>
                <c:pt idx="11">
                  <c:v>5.384615384615385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E-47DD-ABCB-A02E4FC8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143279"/>
        <c:axId val="11590024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'Solar Production'!$B$18:$B$29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'Solar Production'!$C$18:$C$29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2.64</c:v>
                      </c:pt>
                      <c:pt idx="1">
                        <c:v>4.22</c:v>
                      </c:pt>
                      <c:pt idx="2">
                        <c:v>7.59</c:v>
                      </c:pt>
                      <c:pt idx="3">
                        <c:v>11</c:v>
                      </c:pt>
                      <c:pt idx="4">
                        <c:v>14</c:v>
                      </c:pt>
                      <c:pt idx="5">
                        <c:v>14.4</c:v>
                      </c:pt>
                      <c:pt idx="6">
                        <c:v>17.100000000000001</c:v>
                      </c:pt>
                      <c:pt idx="7">
                        <c:v>14.6</c:v>
                      </c:pt>
                      <c:pt idx="8">
                        <c:v>10.1</c:v>
                      </c:pt>
                      <c:pt idx="9">
                        <c:v>6.24</c:v>
                      </c:pt>
                      <c:pt idx="10">
                        <c:v>2.91</c:v>
                      </c:pt>
                      <c:pt idx="11">
                        <c:v>2.17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AE-47DD-ABCB-A02E4FC82E9B}"/>
                  </c:ext>
                </c:extLst>
              </c15:ser>
            </c15:filteredBarSeries>
          </c:ext>
        </c:extLst>
      </c:barChart>
      <c:catAx>
        <c:axId val="124814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002495"/>
        <c:crosses val="autoZero"/>
        <c:auto val="1"/>
        <c:lblAlgn val="ctr"/>
        <c:lblOffset val="100"/>
        <c:noMultiLvlLbl val="0"/>
      </c:catAx>
      <c:valAx>
        <c:axId val="1159002495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14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Boise</a:t>
            </a:r>
            <a:r>
              <a:rPr lang="en-US" baseline="0"/>
              <a:t> ID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Daily Ah with 100W Panel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'Solar Production'!$B$31:$B$42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'Solar Production'!$D$31:$D$42</c:f>
              <c:numCache>
                <c:formatCode>0.00</c:formatCode>
                <c:ptCount val="12"/>
                <c:pt idx="0">
                  <c:v>9.2307692307692299</c:v>
                </c:pt>
                <c:pt idx="1">
                  <c:v>14.143920595533498</c:v>
                </c:pt>
                <c:pt idx="2">
                  <c:v>23.523573200992558</c:v>
                </c:pt>
                <c:pt idx="3">
                  <c:v>33.498759305210925</c:v>
                </c:pt>
                <c:pt idx="4">
                  <c:v>41.439205955334984</c:v>
                </c:pt>
                <c:pt idx="5">
                  <c:v>43.424317617866009</c:v>
                </c:pt>
                <c:pt idx="6">
                  <c:v>44.913151364764268</c:v>
                </c:pt>
                <c:pt idx="7">
                  <c:v>39.205955334987593</c:v>
                </c:pt>
                <c:pt idx="8">
                  <c:v>29.032258064516128</c:v>
                </c:pt>
                <c:pt idx="9">
                  <c:v>20.049627791563275</c:v>
                </c:pt>
                <c:pt idx="10">
                  <c:v>10.96774193548387</c:v>
                </c:pt>
                <c:pt idx="11">
                  <c:v>7.4441687344913152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5-444D-B641-A266EE0EE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143279"/>
        <c:axId val="11590024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'Solar Production'!$B$31:$B$42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'Solar Production'!$C$31:$C$42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3.72</c:v>
                      </c:pt>
                      <c:pt idx="1">
                        <c:v>5.7</c:v>
                      </c:pt>
                      <c:pt idx="2">
                        <c:v>9.48</c:v>
                      </c:pt>
                      <c:pt idx="3">
                        <c:v>13.5</c:v>
                      </c:pt>
                      <c:pt idx="4">
                        <c:v>16.7</c:v>
                      </c:pt>
                      <c:pt idx="5">
                        <c:v>17.5</c:v>
                      </c:pt>
                      <c:pt idx="6">
                        <c:v>18.100000000000001</c:v>
                      </c:pt>
                      <c:pt idx="7">
                        <c:v>15.8</c:v>
                      </c:pt>
                      <c:pt idx="8">
                        <c:v>11.7</c:v>
                      </c:pt>
                      <c:pt idx="9">
                        <c:v>8.08</c:v>
                      </c:pt>
                      <c:pt idx="10">
                        <c:v>4.42</c:v>
                      </c:pt>
                      <c:pt idx="11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1B5-444D-B641-A266EE0EED2A}"/>
                  </c:ext>
                </c:extLst>
              </c15:ser>
            </c15:filteredBarSeries>
          </c:ext>
        </c:extLst>
      </c:barChart>
      <c:catAx>
        <c:axId val="124814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002495"/>
        <c:crosses val="autoZero"/>
        <c:auto val="1"/>
        <c:lblAlgn val="ctr"/>
        <c:lblOffset val="100"/>
        <c:noMultiLvlLbl val="0"/>
      </c:catAx>
      <c:valAx>
        <c:axId val="1159002495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14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Kelowna</a:t>
            </a:r>
            <a:r>
              <a:rPr lang="en-US" baseline="0"/>
              <a:t> BC - NL Camper Factory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Daily Ah with 100W Panel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'Solar Production'!$B$44:$B$55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'Solar Production'!$D$44:$D$55</c:f>
              <c:numCache>
                <c:formatCode>0.00</c:formatCode>
                <c:ptCount val="12"/>
                <c:pt idx="0">
                  <c:v>4.3920595533498759</c:v>
                </c:pt>
                <c:pt idx="1">
                  <c:v>8.6352357320099244</c:v>
                </c:pt>
                <c:pt idx="2">
                  <c:v>18.089330024813894</c:v>
                </c:pt>
                <c:pt idx="3">
                  <c:v>26.550868486352357</c:v>
                </c:pt>
                <c:pt idx="4">
                  <c:v>35.235732009925563</c:v>
                </c:pt>
                <c:pt idx="5">
                  <c:v>34.739454094292803</c:v>
                </c:pt>
                <c:pt idx="6">
                  <c:v>38.70967741935484</c:v>
                </c:pt>
                <c:pt idx="7">
                  <c:v>31.761786600496279</c:v>
                </c:pt>
                <c:pt idx="8">
                  <c:v>21.265508684863526</c:v>
                </c:pt>
                <c:pt idx="9">
                  <c:v>12.233250620347395</c:v>
                </c:pt>
                <c:pt idx="10">
                  <c:v>5.161290322580645</c:v>
                </c:pt>
                <c:pt idx="11">
                  <c:v>3.2009925558312653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5-4FBA-9FC5-2968E9BDF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143279"/>
        <c:axId val="11590024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'Solar Production'!$B$44:$B$55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'Solar Production'!$C$44:$C$55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1.77</c:v>
                      </c:pt>
                      <c:pt idx="1">
                        <c:v>3.48</c:v>
                      </c:pt>
                      <c:pt idx="2">
                        <c:v>7.29</c:v>
                      </c:pt>
                      <c:pt idx="3">
                        <c:v>10.7</c:v>
                      </c:pt>
                      <c:pt idx="4">
                        <c:v>14.2</c:v>
                      </c:pt>
                      <c:pt idx="5">
                        <c:v>14</c:v>
                      </c:pt>
                      <c:pt idx="6">
                        <c:v>15.6</c:v>
                      </c:pt>
                      <c:pt idx="7">
                        <c:v>12.8</c:v>
                      </c:pt>
                      <c:pt idx="8">
                        <c:v>8.57</c:v>
                      </c:pt>
                      <c:pt idx="9">
                        <c:v>4.93</c:v>
                      </c:pt>
                      <c:pt idx="10">
                        <c:v>2.08</c:v>
                      </c:pt>
                      <c:pt idx="11">
                        <c:v>1.29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7A5-4FBA-9FC5-2968E9BDF26B}"/>
                  </c:ext>
                </c:extLst>
              </c15:ser>
            </c15:filteredBarSeries>
          </c:ext>
        </c:extLst>
      </c:barChart>
      <c:catAx>
        <c:axId val="124814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002495"/>
        <c:crosses val="autoZero"/>
        <c:auto val="1"/>
        <c:lblAlgn val="ctr"/>
        <c:lblOffset val="100"/>
        <c:noMultiLvlLbl val="0"/>
      </c:catAx>
      <c:valAx>
        <c:axId val="1159002495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14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Miami FL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Daily Ah with 100W Panel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'Solar Production'!$B$57:$B$68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'Solar Production'!$D$57:$D$68</c:f>
              <c:numCache>
                <c:formatCode>0.00</c:formatCode>
                <c:ptCount val="12"/>
                <c:pt idx="0">
                  <c:v>22.506203473945412</c:v>
                </c:pt>
                <c:pt idx="1">
                  <c:v>25.062034739454095</c:v>
                </c:pt>
                <c:pt idx="2">
                  <c:v>34.243176178660043</c:v>
                </c:pt>
                <c:pt idx="3">
                  <c:v>36.972704714640201</c:v>
                </c:pt>
                <c:pt idx="4">
                  <c:v>38.70967741935484</c:v>
                </c:pt>
                <c:pt idx="5">
                  <c:v>34.49131513647643</c:v>
                </c:pt>
                <c:pt idx="6">
                  <c:v>35.483870967741936</c:v>
                </c:pt>
                <c:pt idx="7">
                  <c:v>34.243176178660043</c:v>
                </c:pt>
                <c:pt idx="8">
                  <c:v>27.29528535980149</c:v>
                </c:pt>
                <c:pt idx="9">
                  <c:v>27.04714640198511</c:v>
                </c:pt>
                <c:pt idx="10">
                  <c:v>22.580645161290324</c:v>
                </c:pt>
                <c:pt idx="11">
                  <c:v>20.496277915632753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0-40E0-BFCC-D29E85E6B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143279"/>
        <c:axId val="11590024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'Solar Production'!$B$57:$B$68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'Solar Production'!$C$57:$C$68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9.07</c:v>
                      </c:pt>
                      <c:pt idx="1">
                        <c:v>10.1</c:v>
                      </c:pt>
                      <c:pt idx="2">
                        <c:v>13.8</c:v>
                      </c:pt>
                      <c:pt idx="3">
                        <c:v>14.9</c:v>
                      </c:pt>
                      <c:pt idx="4">
                        <c:v>15.6</c:v>
                      </c:pt>
                      <c:pt idx="5">
                        <c:v>13.9</c:v>
                      </c:pt>
                      <c:pt idx="6">
                        <c:v>14.3</c:v>
                      </c:pt>
                      <c:pt idx="7">
                        <c:v>13.8</c:v>
                      </c:pt>
                      <c:pt idx="8">
                        <c:v>11</c:v>
                      </c:pt>
                      <c:pt idx="9">
                        <c:v>10.9</c:v>
                      </c:pt>
                      <c:pt idx="10">
                        <c:v>9.1</c:v>
                      </c:pt>
                      <c:pt idx="11">
                        <c:v>8.26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E70-40E0-BFCC-D29E85E6B93E}"/>
                  </c:ext>
                </c:extLst>
              </c15:ser>
            </c15:filteredBarSeries>
          </c:ext>
        </c:extLst>
      </c:barChart>
      <c:catAx>
        <c:axId val="124814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002495"/>
        <c:crosses val="autoZero"/>
        <c:auto val="1"/>
        <c:lblAlgn val="ctr"/>
        <c:lblOffset val="100"/>
        <c:noMultiLvlLbl val="0"/>
      </c:catAx>
      <c:valAx>
        <c:axId val="1159002495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14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Las Vegas NV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Daily Ah with 100W Panel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'Solar Production'!$B$70:$B$81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'Solar Production'!$D$70:$D$81</c:f>
              <c:numCache>
                <c:formatCode>0.00</c:formatCode>
                <c:ptCount val="12"/>
                <c:pt idx="0">
                  <c:v>19.156327543424318</c:v>
                </c:pt>
                <c:pt idx="1">
                  <c:v>23.34987593052109</c:v>
                </c:pt>
                <c:pt idx="2">
                  <c:v>34.243176178660043</c:v>
                </c:pt>
                <c:pt idx="3">
                  <c:v>41.191066997518611</c:v>
                </c:pt>
                <c:pt idx="4">
                  <c:v>46.401985111662533</c:v>
                </c:pt>
                <c:pt idx="5">
                  <c:v>46.401985111662533</c:v>
                </c:pt>
                <c:pt idx="6">
                  <c:v>41.191066997518611</c:v>
                </c:pt>
                <c:pt idx="7">
                  <c:v>39.454094292803973</c:v>
                </c:pt>
                <c:pt idx="8">
                  <c:v>32.506203473945412</c:v>
                </c:pt>
                <c:pt idx="9">
                  <c:v>27.791563275434243</c:v>
                </c:pt>
                <c:pt idx="10">
                  <c:v>20.322580645161288</c:v>
                </c:pt>
                <c:pt idx="11">
                  <c:v>16.625310173697269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A-4853-9A27-AD2A125C4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143279"/>
        <c:axId val="11590024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'Solar Production'!$B$70:$B$81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'Solar Production'!$C$70:$C$81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7.72</c:v>
                      </c:pt>
                      <c:pt idx="1">
                        <c:v>9.41</c:v>
                      </c:pt>
                      <c:pt idx="2">
                        <c:v>13.8</c:v>
                      </c:pt>
                      <c:pt idx="3">
                        <c:v>16.600000000000001</c:v>
                      </c:pt>
                      <c:pt idx="4">
                        <c:v>18.7</c:v>
                      </c:pt>
                      <c:pt idx="5">
                        <c:v>18.7</c:v>
                      </c:pt>
                      <c:pt idx="6">
                        <c:v>16.600000000000001</c:v>
                      </c:pt>
                      <c:pt idx="7">
                        <c:v>15.9</c:v>
                      </c:pt>
                      <c:pt idx="8">
                        <c:v>13.1</c:v>
                      </c:pt>
                      <c:pt idx="9">
                        <c:v>11.2</c:v>
                      </c:pt>
                      <c:pt idx="10">
                        <c:v>8.19</c:v>
                      </c:pt>
                      <c:pt idx="11">
                        <c:v>6.7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A0A-4853-9A27-AD2A125C4773}"/>
                  </c:ext>
                </c:extLst>
              </c15:ser>
            </c15:filteredBarSeries>
          </c:ext>
        </c:extLst>
      </c:barChart>
      <c:catAx>
        <c:axId val="124814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002495"/>
        <c:crosses val="autoZero"/>
        <c:auto val="1"/>
        <c:lblAlgn val="ctr"/>
        <c:lblOffset val="100"/>
        <c:noMultiLvlLbl val="0"/>
      </c:catAx>
      <c:valAx>
        <c:axId val="1159002495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14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605790</xdr:colOff>
      <xdr:row>23</xdr:row>
      <xdr:rowOff>179070</xdr:rowOff>
    </xdr:from>
    <xdr:to>
      <xdr:col>20</xdr:col>
      <xdr:colOff>15240</xdr:colOff>
      <xdr:row>36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9D7996-2A54-4606-8F75-C03E7017BE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12</xdr:col>
      <xdr:colOff>19050</xdr:colOff>
      <xdr:row>62</xdr:row>
      <xdr:rowOff>11430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116F13-0F23-4823-8BAB-0BDEEE56B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19050</xdr:colOff>
      <xdr:row>49</xdr:row>
      <xdr:rowOff>11430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8390EC-7F68-44CE-9209-74D9DEB7B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12</xdr:col>
      <xdr:colOff>19050</xdr:colOff>
      <xdr:row>36</xdr:row>
      <xdr:rowOff>11430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A607DF2-363A-4167-A4AF-4AC16DD0F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</xdr:colOff>
      <xdr:row>50</xdr:row>
      <xdr:rowOff>0</xdr:rowOff>
    </xdr:from>
    <xdr:to>
      <xdr:col>20</xdr:col>
      <xdr:colOff>19051</xdr:colOff>
      <xdr:row>62</xdr:row>
      <xdr:rowOff>11430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CD4B66-2ED5-44F0-BBAA-476E8B1AE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1692</xdr:colOff>
      <xdr:row>37</xdr:row>
      <xdr:rowOff>845</xdr:rowOff>
    </xdr:from>
    <xdr:to>
      <xdr:col>20</xdr:col>
      <xdr:colOff>20742</xdr:colOff>
      <xdr:row>49</xdr:row>
      <xdr:rowOff>12275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603FFD7-2CA1-4DBF-897E-B09103CCA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.jrc.ec.europa.eu/pvg_tools/en/tools.html" TargetMode="External"/><Relationship Id="rId2" Type="http://schemas.openxmlformats.org/officeDocument/2006/relationships/hyperlink" Target="https://www.solarreviews.com/blog/100-watt-solar-panel" TargetMode="External"/><Relationship Id="rId1" Type="http://schemas.openxmlformats.org/officeDocument/2006/relationships/hyperlink" Target="https://re.jrc.ec.europa.eu/pvg_tools/en/tools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DF5A8-50A3-4C21-833F-FB97AD595633}">
  <dimension ref="A1:J155"/>
  <sheetViews>
    <sheetView tabSelected="1" zoomScaleNormal="100" workbookViewId="0">
      <selection activeCell="B1" sqref="B1"/>
    </sheetView>
  </sheetViews>
  <sheetFormatPr defaultRowHeight="14.4" x14ac:dyDescent="0.3"/>
  <cols>
    <col min="1" max="1" width="14.33203125" customWidth="1"/>
    <col min="2" max="2" width="23.6640625" customWidth="1"/>
    <col min="3" max="3" width="41.77734375" style="1" customWidth="1"/>
    <col min="4" max="4" width="10" style="1" bestFit="1" customWidth="1"/>
    <col min="5" max="5" width="11.21875" style="1" customWidth="1"/>
    <col min="6" max="6" width="22.109375" style="1" customWidth="1"/>
    <col min="7" max="7" width="4.77734375" style="1" customWidth="1"/>
    <col min="8" max="8" width="19.109375" bestFit="1" customWidth="1"/>
    <col min="9" max="9" width="4.77734375" style="1" customWidth="1"/>
    <col min="10" max="10" width="133.109375" customWidth="1"/>
  </cols>
  <sheetData>
    <row r="1" spans="1:10" s="10" customFormat="1" ht="18" x14ac:dyDescent="0.35">
      <c r="A1" s="10" t="s">
        <v>124</v>
      </c>
      <c r="C1" s="11"/>
      <c r="D1" s="11"/>
      <c r="E1" s="11"/>
      <c r="F1" s="11"/>
      <c r="G1" s="11"/>
      <c r="I1" s="11"/>
    </row>
    <row r="2" spans="1:10" s="22" customFormat="1" x14ac:dyDescent="0.3">
      <c r="A2" s="24" t="s">
        <v>176</v>
      </c>
      <c r="C2" s="25"/>
      <c r="D2" s="25"/>
      <c r="E2" s="25"/>
      <c r="F2" s="25"/>
      <c r="G2" s="25"/>
      <c r="I2" s="25"/>
    </row>
    <row r="3" spans="1:10" s="22" customFormat="1" x14ac:dyDescent="0.3">
      <c r="A3" s="23" t="s">
        <v>177</v>
      </c>
      <c r="C3" s="25"/>
      <c r="D3" s="25"/>
      <c r="E3" s="25"/>
      <c r="F3" s="25"/>
      <c r="G3" s="25"/>
      <c r="I3" s="25"/>
    </row>
    <row r="4" spans="1:10" x14ac:dyDescent="0.3">
      <c r="E4" s="3"/>
      <c r="F4" s="6"/>
      <c r="G4" s="6"/>
      <c r="H4" s="2"/>
      <c r="I4" s="3"/>
    </row>
    <row r="5" spans="1:10" s="43" customFormat="1" ht="4.2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3">
      <c r="E6" s="3"/>
      <c r="F6" s="6"/>
      <c r="G6" s="6"/>
      <c r="H6" s="2"/>
      <c r="I6" s="3"/>
    </row>
    <row r="7" spans="1:10" s="5" customFormat="1" x14ac:dyDescent="0.3">
      <c r="C7" s="4"/>
      <c r="D7" s="4"/>
      <c r="E7" s="4"/>
      <c r="F7" s="31" t="s">
        <v>52</v>
      </c>
      <c r="G7" s="27"/>
      <c r="H7" s="16" t="s">
        <v>72</v>
      </c>
      <c r="I7" s="4"/>
    </row>
    <row r="8" spans="1:10" x14ac:dyDescent="0.3">
      <c r="F8" s="31" t="s">
        <v>50</v>
      </c>
      <c r="G8" s="27"/>
      <c r="H8" s="33" t="s">
        <v>73</v>
      </c>
    </row>
    <row r="9" spans="1:10" x14ac:dyDescent="0.3">
      <c r="F9" s="32" t="s">
        <v>51</v>
      </c>
      <c r="G9" s="28"/>
      <c r="H9" s="34" t="s">
        <v>74</v>
      </c>
    </row>
    <row r="10" spans="1:10" x14ac:dyDescent="0.3">
      <c r="A10" s="5" t="s">
        <v>140</v>
      </c>
      <c r="B10" s="5" t="s">
        <v>7</v>
      </c>
      <c r="C10" s="4" t="s">
        <v>53</v>
      </c>
      <c r="D10" s="4" t="s">
        <v>62</v>
      </c>
      <c r="E10" s="4" t="s">
        <v>130</v>
      </c>
      <c r="F10" s="4" t="s">
        <v>49</v>
      </c>
      <c r="G10" s="4"/>
      <c r="H10" s="29" t="s">
        <v>63</v>
      </c>
      <c r="I10" s="4"/>
      <c r="J10" s="5" t="s">
        <v>37</v>
      </c>
    </row>
    <row r="12" spans="1:10" x14ac:dyDescent="0.3">
      <c r="A12" t="s">
        <v>162</v>
      </c>
      <c r="B12" t="s">
        <v>0</v>
      </c>
      <c r="C12" s="1" t="s">
        <v>0</v>
      </c>
      <c r="E12" s="3"/>
      <c r="F12" s="6"/>
      <c r="G12" s="6"/>
      <c r="H12" s="2"/>
      <c r="I12" s="3"/>
    </row>
    <row r="13" spans="1:10" x14ac:dyDescent="0.3">
      <c r="A13" t="s">
        <v>163</v>
      </c>
      <c r="B13" t="s">
        <v>0</v>
      </c>
      <c r="C13" s="1" t="s">
        <v>0</v>
      </c>
      <c r="E13" s="3"/>
      <c r="F13" s="6"/>
      <c r="G13" s="6"/>
      <c r="H13" s="2"/>
      <c r="I13" s="3"/>
    </row>
    <row r="14" spans="1:10" x14ac:dyDescent="0.3">
      <c r="F14" s="6"/>
      <c r="G14" s="6"/>
      <c r="H14" s="2"/>
      <c r="I14" s="3"/>
    </row>
    <row r="15" spans="1:10" x14ac:dyDescent="0.3">
      <c r="A15" t="s">
        <v>164</v>
      </c>
      <c r="B15" t="s">
        <v>1</v>
      </c>
      <c r="C15" s="1" t="s">
        <v>13</v>
      </c>
      <c r="E15" s="3">
        <v>0.15</v>
      </c>
      <c r="F15" s="17">
        <v>0</v>
      </c>
      <c r="G15" s="6"/>
      <c r="H15" s="2">
        <f t="shared" ref="H15:H20" si="0">E15*F15</f>
        <v>0</v>
      </c>
      <c r="I15" s="3"/>
      <c r="J15" t="s">
        <v>35</v>
      </c>
    </row>
    <row r="16" spans="1:10" x14ac:dyDescent="0.3">
      <c r="C16" s="1" t="s">
        <v>11</v>
      </c>
      <c r="E16" s="3">
        <v>1</v>
      </c>
      <c r="F16" s="17">
        <v>2</v>
      </c>
      <c r="G16" s="6"/>
      <c r="H16" s="2">
        <f t="shared" si="0"/>
        <v>2</v>
      </c>
      <c r="I16" s="3"/>
      <c r="J16" t="s">
        <v>48</v>
      </c>
    </row>
    <row r="17" spans="1:10" x14ac:dyDescent="0.3">
      <c r="C17" s="1" t="s">
        <v>12</v>
      </c>
      <c r="E17" s="3">
        <v>0.3</v>
      </c>
      <c r="F17" s="17">
        <v>1.5</v>
      </c>
      <c r="G17" s="6"/>
      <c r="H17" s="2">
        <f t="shared" si="0"/>
        <v>0.44999999999999996</v>
      </c>
      <c r="I17" s="3"/>
      <c r="J17" t="s">
        <v>35</v>
      </c>
    </row>
    <row r="18" spans="1:10" x14ac:dyDescent="0.3">
      <c r="C18" s="1" t="s">
        <v>14</v>
      </c>
      <c r="E18" s="3">
        <v>0.1</v>
      </c>
      <c r="F18" s="17">
        <v>0.5</v>
      </c>
      <c r="G18" s="6"/>
      <c r="H18" s="2">
        <f t="shared" si="0"/>
        <v>0.05</v>
      </c>
      <c r="I18" s="3"/>
      <c r="J18" t="s">
        <v>35</v>
      </c>
    </row>
    <row r="19" spans="1:10" x14ac:dyDescent="0.3">
      <c r="C19" s="1" t="s">
        <v>15</v>
      </c>
      <c r="E19" s="3">
        <v>0.75</v>
      </c>
      <c r="F19" s="17">
        <v>0.5</v>
      </c>
      <c r="G19" s="6"/>
      <c r="H19" s="2">
        <f t="shared" si="0"/>
        <v>0.375</v>
      </c>
      <c r="I19" s="3"/>
      <c r="J19" t="s">
        <v>35</v>
      </c>
    </row>
    <row r="20" spans="1:10" x14ac:dyDescent="0.3">
      <c r="C20" s="1" t="s">
        <v>8</v>
      </c>
      <c r="D20" s="4" t="s">
        <v>9</v>
      </c>
      <c r="E20" s="3">
        <v>7.2999999999999995E-2</v>
      </c>
      <c r="F20" s="17">
        <v>24</v>
      </c>
      <c r="G20" s="6"/>
      <c r="H20" s="2">
        <f t="shared" si="0"/>
        <v>1.7519999999999998</v>
      </c>
      <c r="I20" s="3"/>
      <c r="J20" t="s">
        <v>38</v>
      </c>
    </row>
    <row r="21" spans="1:10" x14ac:dyDescent="0.3">
      <c r="E21" s="3"/>
      <c r="F21" s="6"/>
      <c r="G21" s="6"/>
      <c r="H21" s="2"/>
      <c r="I21" s="3"/>
    </row>
    <row r="22" spans="1:10" x14ac:dyDescent="0.3">
      <c r="A22" t="s">
        <v>165</v>
      </c>
      <c r="B22" t="s">
        <v>2</v>
      </c>
      <c r="C22" s="1" t="s">
        <v>10</v>
      </c>
      <c r="D22" s="4" t="s">
        <v>9</v>
      </c>
      <c r="E22" s="3">
        <v>3.4000000000000002E-2</v>
      </c>
      <c r="F22" s="17">
        <v>24</v>
      </c>
      <c r="G22" s="6"/>
      <c r="H22" s="2">
        <f t="shared" ref="H22:H36" si="1">E22*F22</f>
        <v>0.81600000000000006</v>
      </c>
      <c r="I22" s="3"/>
      <c r="J22" t="s">
        <v>125</v>
      </c>
    </row>
    <row r="23" spans="1:10" x14ac:dyDescent="0.3">
      <c r="C23" s="1" t="s">
        <v>16</v>
      </c>
      <c r="E23" s="3">
        <v>0.15</v>
      </c>
      <c r="F23" s="17">
        <v>1</v>
      </c>
      <c r="G23" s="6"/>
      <c r="H23" s="2">
        <f t="shared" si="1"/>
        <v>0.15</v>
      </c>
      <c r="I23" s="3"/>
      <c r="J23" t="s">
        <v>35</v>
      </c>
    </row>
    <row r="24" spans="1:10" x14ac:dyDescent="0.3">
      <c r="C24" s="1" t="s">
        <v>17</v>
      </c>
      <c r="E24" s="3">
        <v>0.3</v>
      </c>
      <c r="F24" s="17">
        <v>0</v>
      </c>
      <c r="G24" s="6"/>
      <c r="H24" s="2">
        <f t="shared" si="1"/>
        <v>0</v>
      </c>
      <c r="I24" s="3"/>
      <c r="J24" t="s">
        <v>35</v>
      </c>
    </row>
    <row r="25" spans="1:10" x14ac:dyDescent="0.3">
      <c r="C25" s="1" t="s">
        <v>18</v>
      </c>
      <c r="E25" s="3">
        <v>0.3</v>
      </c>
      <c r="F25" s="17">
        <v>0</v>
      </c>
      <c r="G25" s="6"/>
      <c r="H25" s="2">
        <f t="shared" si="1"/>
        <v>0</v>
      </c>
      <c r="I25" s="3"/>
      <c r="J25" t="s">
        <v>35</v>
      </c>
    </row>
    <row r="26" spans="1:10" x14ac:dyDescent="0.3">
      <c r="C26" s="1" t="s">
        <v>19</v>
      </c>
      <c r="E26" s="3">
        <v>0.3</v>
      </c>
      <c r="F26" s="17">
        <v>0.5</v>
      </c>
      <c r="G26" s="6"/>
      <c r="H26" s="2">
        <f t="shared" si="1"/>
        <v>0.15</v>
      </c>
      <c r="I26" s="3"/>
      <c r="J26" t="s">
        <v>35</v>
      </c>
    </row>
    <row r="27" spans="1:10" x14ac:dyDescent="0.3">
      <c r="C27" s="1" t="s">
        <v>20</v>
      </c>
      <c r="E27" s="3">
        <v>0.3</v>
      </c>
      <c r="F27" s="17">
        <v>0.5</v>
      </c>
      <c r="G27" s="6"/>
      <c r="H27" s="2">
        <f t="shared" si="1"/>
        <v>0.15</v>
      </c>
      <c r="I27" s="3"/>
      <c r="J27" t="s">
        <v>35</v>
      </c>
    </row>
    <row r="28" spans="1:10" x14ac:dyDescent="0.3">
      <c r="C28" s="1" t="s">
        <v>22</v>
      </c>
      <c r="E28" s="3">
        <v>0.3</v>
      </c>
      <c r="F28" s="17">
        <v>2</v>
      </c>
      <c r="G28" s="6"/>
      <c r="H28" s="2">
        <f t="shared" si="1"/>
        <v>0.6</v>
      </c>
      <c r="I28" s="3"/>
      <c r="J28" t="s">
        <v>35</v>
      </c>
    </row>
    <row r="29" spans="1:10" x14ac:dyDescent="0.3">
      <c r="C29" s="1" t="s">
        <v>21</v>
      </c>
      <c r="E29" s="3">
        <v>0.3</v>
      </c>
      <c r="F29" s="17">
        <v>0.25</v>
      </c>
      <c r="G29" s="6"/>
      <c r="H29" s="2">
        <f t="shared" si="1"/>
        <v>7.4999999999999997E-2</v>
      </c>
      <c r="I29" s="3"/>
      <c r="J29" t="s">
        <v>35</v>
      </c>
    </row>
    <row r="30" spans="1:10" x14ac:dyDescent="0.3">
      <c r="C30" s="1" t="s">
        <v>34</v>
      </c>
      <c r="E30" s="3">
        <v>0.3</v>
      </c>
      <c r="F30" s="17">
        <v>0.25</v>
      </c>
      <c r="G30" s="6"/>
      <c r="H30" s="2">
        <f t="shared" si="1"/>
        <v>7.4999999999999997E-2</v>
      </c>
      <c r="I30" s="3"/>
      <c r="J30" t="s">
        <v>35</v>
      </c>
    </row>
    <row r="31" spans="1:10" x14ac:dyDescent="0.3">
      <c r="C31" s="1" t="s">
        <v>23</v>
      </c>
      <c r="E31" s="3">
        <v>0.13</v>
      </c>
      <c r="F31" s="17">
        <v>10</v>
      </c>
      <c r="G31" s="6"/>
      <c r="H31" s="2">
        <f t="shared" si="1"/>
        <v>1.3</v>
      </c>
      <c r="I31" s="3"/>
      <c r="J31" t="s">
        <v>35</v>
      </c>
    </row>
    <row r="32" spans="1:10" x14ac:dyDescent="0.3">
      <c r="C32" s="1" t="s">
        <v>24</v>
      </c>
      <c r="E32" s="3">
        <v>0.18</v>
      </c>
      <c r="F32" s="17"/>
      <c r="G32" s="6"/>
      <c r="H32" s="2">
        <f t="shared" si="1"/>
        <v>0</v>
      </c>
      <c r="I32" s="3"/>
      <c r="J32" t="s">
        <v>35</v>
      </c>
    </row>
    <row r="33" spans="1:10" x14ac:dyDescent="0.3">
      <c r="C33" s="1" t="s">
        <v>25</v>
      </c>
      <c r="E33" s="3">
        <v>0.64</v>
      </c>
      <c r="F33" s="17"/>
      <c r="G33" s="6"/>
      <c r="H33" s="2">
        <f t="shared" si="1"/>
        <v>0</v>
      </c>
      <c r="I33" s="3"/>
      <c r="J33" t="s">
        <v>35</v>
      </c>
    </row>
    <row r="34" spans="1:10" x14ac:dyDescent="0.3">
      <c r="C34" s="1" t="s">
        <v>26</v>
      </c>
      <c r="E34" s="3">
        <v>1</v>
      </c>
      <c r="F34" s="17"/>
      <c r="G34" s="6"/>
      <c r="H34" s="2">
        <f t="shared" si="1"/>
        <v>0</v>
      </c>
      <c r="I34" s="3"/>
      <c r="J34" t="s">
        <v>35</v>
      </c>
    </row>
    <row r="35" spans="1:10" x14ac:dyDescent="0.3">
      <c r="C35" s="1" t="s">
        <v>27</v>
      </c>
      <c r="E35" s="3">
        <v>1.72</v>
      </c>
      <c r="F35" s="17"/>
      <c r="G35" s="6"/>
      <c r="H35" s="2">
        <f t="shared" si="1"/>
        <v>0</v>
      </c>
      <c r="I35" s="3"/>
      <c r="J35" t="s">
        <v>35</v>
      </c>
    </row>
    <row r="36" spans="1:10" x14ac:dyDescent="0.3">
      <c r="C36" s="1" t="s">
        <v>28</v>
      </c>
      <c r="E36" s="3">
        <v>2.6</v>
      </c>
      <c r="F36" s="17"/>
      <c r="G36" s="6"/>
      <c r="H36" s="2">
        <f t="shared" si="1"/>
        <v>0</v>
      </c>
      <c r="I36" s="3"/>
      <c r="J36" t="s">
        <v>35</v>
      </c>
    </row>
    <row r="37" spans="1:10" hidden="1" x14ac:dyDescent="0.3">
      <c r="C37" s="63" t="s">
        <v>133</v>
      </c>
      <c r="D37" s="64"/>
      <c r="E37" s="65">
        <f>E36</f>
        <v>2.6</v>
      </c>
      <c r="F37" s="66">
        <f>SUM(F31:F36)</f>
        <v>10</v>
      </c>
      <c r="G37" s="6"/>
      <c r="H37" s="2"/>
      <c r="I37" s="3"/>
    </row>
    <row r="38" spans="1:10" x14ac:dyDescent="0.3">
      <c r="E38" s="3"/>
      <c r="F38" s="6"/>
      <c r="G38" s="6"/>
      <c r="H38" s="2"/>
      <c r="I38" s="3"/>
    </row>
    <row r="39" spans="1:10" x14ac:dyDescent="0.3">
      <c r="A39" t="s">
        <v>166</v>
      </c>
      <c r="B39" t="s">
        <v>3</v>
      </c>
      <c r="C39" s="1" t="s">
        <v>29</v>
      </c>
      <c r="E39" s="3">
        <v>1.46</v>
      </c>
      <c r="F39" s="17">
        <v>0.25</v>
      </c>
      <c r="G39" s="6"/>
      <c r="H39" s="2">
        <f>E39*F39</f>
        <v>0.36499999999999999</v>
      </c>
      <c r="I39" s="3"/>
      <c r="J39" t="s">
        <v>35</v>
      </c>
    </row>
    <row r="40" spans="1:10" x14ac:dyDescent="0.3">
      <c r="C40" s="1" t="s">
        <v>30</v>
      </c>
      <c r="E40" s="3">
        <v>2.0699999999999998</v>
      </c>
      <c r="F40" s="17"/>
      <c r="G40" s="6"/>
      <c r="H40" s="2">
        <f>E40*F40</f>
        <v>0</v>
      </c>
      <c r="I40" s="3"/>
      <c r="J40" t="s">
        <v>35</v>
      </c>
    </row>
    <row r="41" spans="1:10" x14ac:dyDescent="0.3">
      <c r="C41" s="1" t="s">
        <v>31</v>
      </c>
      <c r="E41" s="3">
        <v>2.87</v>
      </c>
      <c r="F41" s="17">
        <v>0.1</v>
      </c>
      <c r="G41" s="6"/>
      <c r="H41" s="2">
        <f>E41*F41</f>
        <v>0.28700000000000003</v>
      </c>
      <c r="I41" s="3"/>
      <c r="J41" t="s">
        <v>35</v>
      </c>
    </row>
    <row r="42" spans="1:10" hidden="1" x14ac:dyDescent="0.3">
      <c r="C42" s="63" t="s">
        <v>134</v>
      </c>
      <c r="D42" s="64"/>
      <c r="E42" s="65">
        <f>E41</f>
        <v>2.87</v>
      </c>
      <c r="F42" s="66">
        <f>SUM(F39:F41)</f>
        <v>0.35</v>
      </c>
      <c r="G42" s="6"/>
      <c r="H42" s="2"/>
      <c r="I42" s="3"/>
    </row>
    <row r="43" spans="1:10" x14ac:dyDescent="0.3">
      <c r="E43" s="3"/>
      <c r="F43" s="6"/>
      <c r="G43" s="6"/>
      <c r="H43" s="2"/>
      <c r="I43" s="3"/>
    </row>
    <row r="44" spans="1:10" x14ac:dyDescent="0.3">
      <c r="A44" t="s">
        <v>167</v>
      </c>
      <c r="B44" t="s">
        <v>4</v>
      </c>
      <c r="C44" s="1" t="s">
        <v>47</v>
      </c>
      <c r="E44" s="55"/>
      <c r="F44" s="55"/>
      <c r="G44" s="8"/>
      <c r="H44" s="2"/>
      <c r="I44" s="3"/>
      <c r="J44" t="s">
        <v>123</v>
      </c>
    </row>
    <row r="45" spans="1:10" x14ac:dyDescent="0.3">
      <c r="C45" s="19" t="s">
        <v>75</v>
      </c>
      <c r="E45" s="3">
        <v>6.8</v>
      </c>
      <c r="F45" s="35"/>
      <c r="G45" s="8"/>
      <c r="H45" s="2">
        <f>E45*F45</f>
        <v>0</v>
      </c>
      <c r="I45" s="3"/>
    </row>
    <row r="46" spans="1:10" x14ac:dyDescent="0.3">
      <c r="C46" s="19" t="s">
        <v>109</v>
      </c>
      <c r="E46" s="8">
        <f>(1/3)/(60)*6.8</f>
        <v>3.7777777777777771E-2</v>
      </c>
      <c r="F46" s="35">
        <v>10</v>
      </c>
      <c r="G46" s="8"/>
      <c r="H46" s="2">
        <f>E46*F46</f>
        <v>0.37777777777777771</v>
      </c>
      <c r="I46" s="3"/>
      <c r="J46" t="s">
        <v>77</v>
      </c>
    </row>
    <row r="47" spans="1:10" s="58" customFormat="1" hidden="1" x14ac:dyDescent="0.3">
      <c r="C47" s="63" t="s">
        <v>135</v>
      </c>
      <c r="D47" s="63"/>
      <c r="E47" s="67">
        <f>E45</f>
        <v>6.8</v>
      </c>
      <c r="F47" s="67">
        <f>SUM(F45:F46)</f>
        <v>10</v>
      </c>
      <c r="G47" s="60"/>
      <c r="H47" s="61"/>
      <c r="I47" s="60"/>
    </row>
    <row r="48" spans="1:10" x14ac:dyDescent="0.3">
      <c r="E48" s="3"/>
      <c r="F48" s="6"/>
      <c r="G48" s="6"/>
      <c r="H48" s="2"/>
      <c r="I48" s="3"/>
    </row>
    <row r="49" spans="1:10" x14ac:dyDescent="0.3">
      <c r="A49" t="s">
        <v>168</v>
      </c>
      <c r="B49" t="s">
        <v>5</v>
      </c>
      <c r="C49" s="1" t="s">
        <v>46</v>
      </c>
      <c r="E49" s="56"/>
      <c r="F49" s="57"/>
      <c r="G49" s="15"/>
      <c r="J49" s="9" t="s">
        <v>56</v>
      </c>
    </row>
    <row r="50" spans="1:10" x14ac:dyDescent="0.3">
      <c r="C50" s="19" t="s">
        <v>76</v>
      </c>
      <c r="E50" s="3">
        <v>4.8</v>
      </c>
      <c r="F50" s="17"/>
      <c r="G50" s="6"/>
      <c r="H50" s="2">
        <f>E50*F50</f>
        <v>0</v>
      </c>
      <c r="I50" s="3"/>
      <c r="J50" s="9"/>
    </row>
    <row r="51" spans="1:10" x14ac:dyDescent="0.3">
      <c r="C51" s="19" t="s">
        <v>57</v>
      </c>
      <c r="E51" s="3">
        <f>E50*0.4</f>
        <v>1.92</v>
      </c>
      <c r="F51" s="17">
        <v>4</v>
      </c>
      <c r="G51" s="6"/>
      <c r="H51" s="2">
        <f t="shared" ref="H51:H53" si="2">E51*F51</f>
        <v>7.68</v>
      </c>
      <c r="I51" s="3"/>
      <c r="J51" s="9" t="s">
        <v>59</v>
      </c>
    </row>
    <row r="52" spans="1:10" x14ac:dyDescent="0.3">
      <c r="C52" s="19" t="s">
        <v>58</v>
      </c>
      <c r="E52" s="3">
        <f>E50*0.31</f>
        <v>1.488</v>
      </c>
      <c r="F52" s="17">
        <v>10</v>
      </c>
      <c r="G52" s="6"/>
      <c r="H52" s="2">
        <f t="shared" si="2"/>
        <v>14.879999999999999</v>
      </c>
      <c r="I52" s="3"/>
      <c r="J52" s="9" t="s">
        <v>60</v>
      </c>
    </row>
    <row r="53" spans="1:10" x14ac:dyDescent="0.3">
      <c r="C53" s="19" t="s">
        <v>55</v>
      </c>
      <c r="E53" s="3">
        <f>E50*0.24</f>
        <v>1.1519999999999999</v>
      </c>
      <c r="F53" s="17">
        <v>6</v>
      </c>
      <c r="G53" s="6"/>
      <c r="H53" s="2">
        <f t="shared" si="2"/>
        <v>6.911999999999999</v>
      </c>
      <c r="I53" s="3"/>
      <c r="J53" s="9" t="s">
        <v>61</v>
      </c>
    </row>
    <row r="54" spans="1:10" s="58" customFormat="1" hidden="1" x14ac:dyDescent="0.3">
      <c r="C54" s="63" t="s">
        <v>136</v>
      </c>
      <c r="D54" s="63"/>
      <c r="E54" s="67">
        <f>E50</f>
        <v>4.8</v>
      </c>
      <c r="F54" s="63">
        <f>SUM(F50:F53)</f>
        <v>20</v>
      </c>
      <c r="G54" s="59"/>
      <c r="H54" s="61"/>
      <c r="I54" s="60"/>
      <c r="J54" s="62"/>
    </row>
    <row r="55" spans="1:10" x14ac:dyDescent="0.3">
      <c r="E55" s="3"/>
      <c r="F55" s="6"/>
      <c r="G55" s="6"/>
      <c r="H55" s="2"/>
      <c r="I55" s="3"/>
    </row>
    <row r="56" spans="1:10" x14ac:dyDescent="0.3">
      <c r="A56" t="s">
        <v>169</v>
      </c>
      <c r="B56" t="s">
        <v>6</v>
      </c>
      <c r="C56" s="1" t="s">
        <v>32</v>
      </c>
      <c r="D56" s="4" t="s">
        <v>9</v>
      </c>
      <c r="E56" s="3">
        <v>1.2500000000000001E-2</v>
      </c>
      <c r="F56" s="17">
        <v>24</v>
      </c>
      <c r="G56" s="6"/>
      <c r="H56" s="2">
        <f>E56*F56</f>
        <v>0.30000000000000004</v>
      </c>
      <c r="I56" s="3"/>
      <c r="J56" t="s">
        <v>54</v>
      </c>
    </row>
    <row r="57" spans="1:10" x14ac:dyDescent="0.3">
      <c r="C57" s="1" t="s">
        <v>32</v>
      </c>
      <c r="E57" s="3">
        <v>1.5</v>
      </c>
      <c r="F57" s="17">
        <v>2</v>
      </c>
      <c r="G57" s="6"/>
      <c r="H57" s="2">
        <f>E57*F57</f>
        <v>3</v>
      </c>
      <c r="I57" s="3"/>
      <c r="J57" t="s">
        <v>54</v>
      </c>
    </row>
    <row r="58" spans="1:10" x14ac:dyDescent="0.3">
      <c r="C58" s="1" t="s">
        <v>33</v>
      </c>
      <c r="D58" s="4" t="s">
        <v>9</v>
      </c>
      <c r="E58" s="3">
        <v>1.2500000000000001E-2</v>
      </c>
      <c r="F58" s="17">
        <v>24</v>
      </c>
      <c r="G58" s="6"/>
      <c r="H58" s="2">
        <f>E58*F58</f>
        <v>0.30000000000000004</v>
      </c>
      <c r="I58" s="3"/>
      <c r="J58" t="s">
        <v>35</v>
      </c>
    </row>
    <row r="59" spans="1:10" x14ac:dyDescent="0.3">
      <c r="C59" s="1" t="s">
        <v>33</v>
      </c>
      <c r="E59" s="3">
        <v>1.5</v>
      </c>
      <c r="F59" s="17">
        <v>2</v>
      </c>
      <c r="G59" s="6"/>
      <c r="H59" s="2">
        <f>E59*F59</f>
        <v>3</v>
      </c>
      <c r="I59" s="3"/>
      <c r="J59" t="s">
        <v>36</v>
      </c>
    </row>
    <row r="60" spans="1:10" x14ac:dyDescent="0.3">
      <c r="E60" s="3"/>
      <c r="F60" s="3"/>
      <c r="G60" s="6"/>
      <c r="H60" s="2"/>
      <c r="I60" s="3"/>
    </row>
    <row r="61" spans="1:10" x14ac:dyDescent="0.3">
      <c r="A61" t="s">
        <v>170</v>
      </c>
      <c r="B61" t="s">
        <v>0</v>
      </c>
      <c r="C61" t="s">
        <v>0</v>
      </c>
      <c r="E61" s="3"/>
      <c r="F61" s="6"/>
      <c r="G61" s="6"/>
      <c r="H61" s="2">
        <f>E61*F61</f>
        <v>0</v>
      </c>
      <c r="I61" s="3"/>
    </row>
    <row r="62" spans="1:10" x14ac:dyDescent="0.3">
      <c r="A62" t="s">
        <v>171</v>
      </c>
      <c r="B62" t="s">
        <v>0</v>
      </c>
      <c r="C62" t="s">
        <v>0</v>
      </c>
      <c r="E62" s="3"/>
      <c r="F62" s="6"/>
      <c r="G62" s="6"/>
      <c r="H62" s="2">
        <f>E62*F62</f>
        <v>0</v>
      </c>
      <c r="I62" s="3"/>
    </row>
    <row r="63" spans="1:10" x14ac:dyDescent="0.3">
      <c r="A63" t="s">
        <v>172</v>
      </c>
      <c r="B63" t="s">
        <v>0</v>
      </c>
      <c r="C63" t="s">
        <v>0</v>
      </c>
      <c r="E63" s="3"/>
      <c r="F63" s="6"/>
      <c r="G63" s="6"/>
      <c r="H63" s="2">
        <f>E63*F63</f>
        <v>0</v>
      </c>
      <c r="I63" s="3"/>
    </row>
    <row r="64" spans="1:10" x14ac:dyDescent="0.3">
      <c r="A64" t="s">
        <v>173</v>
      </c>
      <c r="B64" t="s">
        <v>0</v>
      </c>
      <c r="C64" t="s">
        <v>0</v>
      </c>
      <c r="E64" s="3"/>
      <c r="F64" s="6"/>
      <c r="G64" s="6"/>
      <c r="H64" s="2">
        <f>E64*F64</f>
        <v>0</v>
      </c>
      <c r="I64" s="3"/>
    </row>
    <row r="65" spans="1:10" x14ac:dyDescent="0.3">
      <c r="C65"/>
      <c r="E65" s="3"/>
      <c r="F65" s="6"/>
      <c r="G65" s="6"/>
      <c r="H65" s="2"/>
      <c r="I65" s="3"/>
    </row>
    <row r="66" spans="1:10" x14ac:dyDescent="0.3">
      <c r="A66" s="21" t="s">
        <v>39</v>
      </c>
      <c r="B66" s="14" t="s">
        <v>39</v>
      </c>
      <c r="C66" s="1" t="s">
        <v>43</v>
      </c>
      <c r="E66" s="30">
        <v>0.5</v>
      </c>
      <c r="F66" s="17">
        <v>0.5</v>
      </c>
      <c r="G66" s="6"/>
      <c r="H66" s="2">
        <f>E66*F66</f>
        <v>0.25</v>
      </c>
      <c r="I66" s="3"/>
      <c r="J66" s="20" t="s">
        <v>64</v>
      </c>
    </row>
    <row r="67" spans="1:10" x14ac:dyDescent="0.3">
      <c r="A67" s="7"/>
      <c r="C67" s="1" t="s">
        <v>42</v>
      </c>
      <c r="E67" s="30">
        <v>0.5</v>
      </c>
      <c r="F67" s="17">
        <v>0</v>
      </c>
      <c r="G67" s="6"/>
      <c r="H67" s="2">
        <f>E67*F67</f>
        <v>0</v>
      </c>
      <c r="I67" s="3"/>
      <c r="J67" s="20" t="s">
        <v>64</v>
      </c>
    </row>
    <row r="68" spans="1:10" x14ac:dyDescent="0.3">
      <c r="C68" s="1" t="s">
        <v>41</v>
      </c>
      <c r="E68" s="30"/>
      <c r="F68" s="17">
        <v>0</v>
      </c>
      <c r="G68" s="6"/>
      <c r="H68" s="2">
        <f>E68*F68</f>
        <v>0</v>
      </c>
      <c r="I68" s="3"/>
    </row>
    <row r="69" spans="1:10" x14ac:dyDescent="0.3">
      <c r="C69" s="1" t="s">
        <v>40</v>
      </c>
      <c r="E69" s="30">
        <v>1</v>
      </c>
      <c r="F69" s="17">
        <v>0</v>
      </c>
      <c r="G69" s="6"/>
      <c r="H69" s="2">
        <f>E69*F69</f>
        <v>0</v>
      </c>
      <c r="I69" s="3"/>
      <c r="J69" t="s">
        <v>66</v>
      </c>
    </row>
    <row r="70" spans="1:10" x14ac:dyDescent="0.3">
      <c r="E70" s="3"/>
      <c r="F70" s="6"/>
      <c r="G70" s="6"/>
      <c r="H70" s="2"/>
      <c r="I70" s="3"/>
    </row>
    <row r="71" spans="1:10" x14ac:dyDescent="0.3">
      <c r="A71" t="s">
        <v>141</v>
      </c>
      <c r="B71" t="s">
        <v>144</v>
      </c>
      <c r="C71" s="1" t="s">
        <v>70</v>
      </c>
      <c r="E71" s="8">
        <v>25</v>
      </c>
      <c r="F71" s="17"/>
      <c r="G71" s="6"/>
      <c r="H71" s="2">
        <f>E71*F71</f>
        <v>0</v>
      </c>
      <c r="I71" s="3"/>
      <c r="J71" t="s">
        <v>174</v>
      </c>
    </row>
    <row r="72" spans="1:10" x14ac:dyDescent="0.3">
      <c r="E72" s="8"/>
      <c r="F72" s="8"/>
      <c r="G72" s="6"/>
      <c r="H72" s="2"/>
      <c r="I72" s="3"/>
    </row>
    <row r="73" spans="1:10" x14ac:dyDescent="0.3">
      <c r="A73" t="s">
        <v>143</v>
      </c>
      <c r="B73" t="s">
        <v>145</v>
      </c>
      <c r="C73" s="1" t="s">
        <v>67</v>
      </c>
      <c r="D73" s="4" t="s">
        <v>9</v>
      </c>
      <c r="E73" s="30">
        <v>0.3</v>
      </c>
      <c r="F73" s="17">
        <v>24</v>
      </c>
      <c r="G73" s="6"/>
      <c r="H73" s="2">
        <f>E73*F73</f>
        <v>7.1999999999999993</v>
      </c>
      <c r="I73" s="3"/>
      <c r="J73" t="s">
        <v>71</v>
      </c>
    </row>
    <row r="74" spans="1:10" x14ac:dyDescent="0.3">
      <c r="C74" s="1" t="s">
        <v>67</v>
      </c>
      <c r="E74" s="30">
        <v>0.5</v>
      </c>
      <c r="F74" s="17">
        <v>4</v>
      </c>
      <c r="G74" s="6"/>
      <c r="H74" s="2">
        <f>E74*F74</f>
        <v>2</v>
      </c>
      <c r="I74" s="3"/>
      <c r="J74" t="s">
        <v>78</v>
      </c>
    </row>
    <row r="75" spans="1:10" x14ac:dyDescent="0.3">
      <c r="C75" s="1" t="s">
        <v>68</v>
      </c>
      <c r="E75" s="3">
        <v>24</v>
      </c>
      <c r="F75" s="17"/>
      <c r="G75" s="6"/>
      <c r="H75" s="2">
        <f>E75*F75</f>
        <v>0</v>
      </c>
      <c r="I75" s="3"/>
      <c r="J75" t="s">
        <v>79</v>
      </c>
    </row>
    <row r="76" spans="1:10" x14ac:dyDescent="0.3">
      <c r="E76" s="3"/>
      <c r="F76" s="6"/>
      <c r="G76" s="6"/>
      <c r="H76" s="2"/>
      <c r="I76" s="3"/>
    </row>
    <row r="77" spans="1:10" x14ac:dyDescent="0.3">
      <c r="A77" t="s">
        <v>143</v>
      </c>
      <c r="B77" s="6" t="s">
        <v>146</v>
      </c>
      <c r="C77" s="1" t="s">
        <v>44</v>
      </c>
      <c r="D77" s="4" t="s">
        <v>9</v>
      </c>
      <c r="E77" s="30">
        <v>0.112</v>
      </c>
      <c r="F77" s="17">
        <v>24</v>
      </c>
      <c r="G77" s="6"/>
      <c r="H77" s="2">
        <f t="shared" ref="H77:H78" si="3">E77*F77</f>
        <v>2.6880000000000002</v>
      </c>
      <c r="I77" s="3"/>
      <c r="J77" t="s">
        <v>153</v>
      </c>
    </row>
    <row r="78" spans="1:10" x14ac:dyDescent="0.3">
      <c r="A78" s="15"/>
      <c r="B78" s="1"/>
      <c r="C78" s="1" t="s">
        <v>44</v>
      </c>
      <c r="E78" s="30">
        <v>4</v>
      </c>
      <c r="F78" s="17">
        <v>2</v>
      </c>
      <c r="G78" s="6"/>
      <c r="H78" s="2">
        <f t="shared" si="3"/>
        <v>8</v>
      </c>
      <c r="I78" s="3"/>
      <c r="J78" t="s">
        <v>154</v>
      </c>
    </row>
    <row r="79" spans="1:10" x14ac:dyDescent="0.3">
      <c r="A79" s="15"/>
      <c r="B79" s="1"/>
      <c r="E79" s="30"/>
      <c r="F79" s="30"/>
      <c r="G79" s="6"/>
      <c r="H79" s="2"/>
      <c r="I79" s="3"/>
    </row>
    <row r="80" spans="1:10" x14ac:dyDescent="0.3">
      <c r="A80" t="s">
        <v>143</v>
      </c>
      <c r="B80" s="72" t="s">
        <v>147</v>
      </c>
      <c r="C80" s="1" t="s">
        <v>45</v>
      </c>
      <c r="D80" s="4" t="s">
        <v>9</v>
      </c>
      <c r="E80" s="3">
        <v>0.08</v>
      </c>
      <c r="F80" s="18">
        <v>0</v>
      </c>
      <c r="G80" s="14"/>
      <c r="H80" s="2">
        <f>E80*F80</f>
        <v>0</v>
      </c>
      <c r="I80" s="3"/>
      <c r="J80" s="26" t="s">
        <v>69</v>
      </c>
    </row>
    <row r="81" spans="1:10" x14ac:dyDescent="0.3">
      <c r="A81" s="21"/>
      <c r="B81" s="14"/>
      <c r="C81" s="1" t="s">
        <v>45</v>
      </c>
      <c r="E81" s="3">
        <v>0.5</v>
      </c>
      <c r="F81" s="17">
        <v>0</v>
      </c>
      <c r="G81" s="6"/>
      <c r="H81" s="2">
        <f>E81*F81</f>
        <v>0</v>
      </c>
      <c r="I81" s="3"/>
      <c r="J81" t="s">
        <v>65</v>
      </c>
    </row>
    <row r="82" spans="1:10" x14ac:dyDescent="0.3">
      <c r="A82" s="14"/>
      <c r="B82" s="14"/>
      <c r="E82" s="3"/>
      <c r="F82" s="6"/>
      <c r="G82" s="6"/>
      <c r="H82" s="2"/>
      <c r="I82" s="3"/>
    </row>
    <row r="83" spans="1:10" x14ac:dyDescent="0.3">
      <c r="A83" t="s">
        <v>142</v>
      </c>
      <c r="B83" t="s">
        <v>148</v>
      </c>
      <c r="C83" s="1" t="s">
        <v>155</v>
      </c>
    </row>
    <row r="84" spans="1:10" x14ac:dyDescent="0.3">
      <c r="A84" t="s">
        <v>149</v>
      </c>
      <c r="B84" t="s">
        <v>150</v>
      </c>
      <c r="C84" s="1" t="s">
        <v>156</v>
      </c>
    </row>
    <row r="85" spans="1:10" x14ac:dyDescent="0.3">
      <c r="A85" t="s">
        <v>151</v>
      </c>
      <c r="B85" s="6" t="s">
        <v>152</v>
      </c>
      <c r="C85" s="1" t="s">
        <v>157</v>
      </c>
    </row>
    <row r="87" spans="1:10" x14ac:dyDescent="0.3">
      <c r="E87" s="3"/>
      <c r="F87" s="6"/>
      <c r="G87" s="6"/>
    </row>
    <row r="88" spans="1:10" ht="18" x14ac:dyDescent="0.35">
      <c r="C88" s="12" t="s">
        <v>126</v>
      </c>
      <c r="D88" s="13">
        <f>SUM(H12:H85)</f>
        <v>65.182777777777773</v>
      </c>
      <c r="E88" s="3"/>
      <c r="F88" s="6"/>
      <c r="G88" s="6"/>
    </row>
    <row r="89" spans="1:10" x14ac:dyDescent="0.3">
      <c r="D89" s="38"/>
    </row>
    <row r="90" spans="1:10" ht="15.6" x14ac:dyDescent="0.3">
      <c r="C90" s="36" t="s">
        <v>127</v>
      </c>
      <c r="D90" s="37">
        <f ca="1">SUMIF(D12:D86,"Y",H12:H85)</f>
        <v>13.055999999999999</v>
      </c>
    </row>
    <row r="91" spans="1:10" ht="15.6" x14ac:dyDescent="0.3">
      <c r="C91" s="36" t="s">
        <v>128</v>
      </c>
      <c r="D91" s="37">
        <f>SUM(H50:H53)</f>
        <v>29.471999999999998</v>
      </c>
    </row>
    <row r="92" spans="1:10" ht="15.6" x14ac:dyDescent="0.3">
      <c r="C92" s="36" t="s">
        <v>129</v>
      </c>
      <c r="D92" s="39">
        <f>SUM(H16) + SUM(H77:H78) + SUM(H80:H81)</f>
        <v>12.688000000000001</v>
      </c>
    </row>
    <row r="93" spans="1:10" ht="15.6" x14ac:dyDescent="0.3">
      <c r="C93" s="70"/>
      <c r="D93" s="71"/>
    </row>
    <row r="94" spans="1:10" ht="26.4" x14ac:dyDescent="0.3">
      <c r="C94" s="68" t="s">
        <v>137</v>
      </c>
      <c r="D94" s="69">
        <f>SUMIF(F12:F30,"&gt;0",E12:E30) + SUMIF(F37:F37,"&gt;0",E37:E37) + SUMIF(F42:F42,"&gt;0",E42:E42) + SUMIF(F47:F47,"&gt;0",E47:E47) + SUMIF(F54:F54,"&gt;0",E54:E54) + SUMIF(F56:F69,"&gt;0",E56:E69) + SUMIF(F73:F74,"&gt;0",E73:E74)+ SUMIF(F77:F81,"&gt;0",E77:E81)</f>
        <v>29.414000000000001</v>
      </c>
      <c r="J94" t="s">
        <v>139</v>
      </c>
    </row>
    <row r="95" spans="1:10" ht="26.4" x14ac:dyDescent="0.3">
      <c r="C95" s="68" t="s">
        <v>138</v>
      </c>
      <c r="D95" s="69">
        <f>D94-E37-E42-E47</f>
        <v>17.143999999999998</v>
      </c>
      <c r="J95" t="s">
        <v>175</v>
      </c>
    </row>
    <row r="97" spans="1:10" s="43" customFormat="1" ht="4.2" x14ac:dyDescent="0.15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9" spans="1:10" ht="15.6" x14ac:dyDescent="0.3">
      <c r="C99" s="45" t="s">
        <v>99</v>
      </c>
      <c r="F99" s="17">
        <v>200</v>
      </c>
      <c r="J99" t="s">
        <v>105</v>
      </c>
    </row>
    <row r="100" spans="1:10" x14ac:dyDescent="0.3">
      <c r="C100" s="1" t="s">
        <v>102</v>
      </c>
      <c r="F100" s="47" t="s">
        <v>85</v>
      </c>
      <c r="J100" t="s">
        <v>104</v>
      </c>
    </row>
    <row r="101" spans="1:10" x14ac:dyDescent="0.3">
      <c r="C101" s="1" t="s">
        <v>103</v>
      </c>
      <c r="F101" s="47" t="s">
        <v>113</v>
      </c>
      <c r="J101" t="s">
        <v>115</v>
      </c>
    </row>
    <row r="102" spans="1:10" x14ac:dyDescent="0.3">
      <c r="C102" s="1" t="s">
        <v>81</v>
      </c>
      <c r="F102" s="19">
        <v>99</v>
      </c>
      <c r="J102" t="s">
        <v>106</v>
      </c>
    </row>
    <row r="103" spans="1:10" x14ac:dyDescent="0.3">
      <c r="C103" s="1" t="s">
        <v>101</v>
      </c>
      <c r="F103" s="19">
        <v>90</v>
      </c>
      <c r="J103" t="s">
        <v>107</v>
      </c>
    </row>
    <row r="105" spans="1:10" ht="18" x14ac:dyDescent="0.35">
      <c r="C105" s="12" t="s">
        <v>131</v>
      </c>
      <c r="D105" s="13">
        <f>SUMIFS('Solar Production'!D5:D81,'Solar Production'!A5:A81,"="&amp;F101, 'Solar Production'!B5:B81,"="&amp;F100) * F99/100 * F102/100 * F103/100</f>
        <v>15.387990074441687</v>
      </c>
      <c r="F105" s="41"/>
      <c r="J105" s="5" t="s">
        <v>108</v>
      </c>
    </row>
    <row r="107" spans="1:10" s="43" customFormat="1" ht="4.2" x14ac:dyDescent="0.15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9" spans="1:10" ht="18" x14ac:dyDescent="0.35">
      <c r="C109" s="12" t="s">
        <v>132</v>
      </c>
      <c r="D109" s="13">
        <f>D88-D105</f>
        <v>49.794787703336084</v>
      </c>
    </row>
    <row r="111" spans="1:10" s="43" customFormat="1" ht="4.2" x14ac:dyDescent="0.15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7" spans="6:8" x14ac:dyDescent="0.3">
      <c r="H117" s="1"/>
    </row>
    <row r="118" spans="6:8" x14ac:dyDescent="0.3">
      <c r="F118" s="41"/>
      <c r="H118" s="42"/>
    </row>
    <row r="119" spans="6:8" x14ac:dyDescent="0.3">
      <c r="F119" s="41"/>
      <c r="H119" s="42"/>
    </row>
    <row r="120" spans="6:8" x14ac:dyDescent="0.3">
      <c r="F120" s="41"/>
      <c r="H120" s="42"/>
    </row>
    <row r="121" spans="6:8" x14ac:dyDescent="0.3">
      <c r="F121" s="41"/>
      <c r="H121" s="42"/>
    </row>
    <row r="122" spans="6:8" x14ac:dyDescent="0.3">
      <c r="F122" s="41"/>
      <c r="H122" s="42"/>
    </row>
    <row r="123" spans="6:8" x14ac:dyDescent="0.3">
      <c r="F123" s="41"/>
      <c r="H123" s="42"/>
    </row>
    <row r="124" spans="6:8" x14ac:dyDescent="0.3">
      <c r="F124" s="41"/>
      <c r="H124" s="42"/>
    </row>
    <row r="125" spans="6:8" x14ac:dyDescent="0.3">
      <c r="F125" s="41"/>
      <c r="H125" s="42"/>
    </row>
    <row r="126" spans="6:8" x14ac:dyDescent="0.3">
      <c r="F126" s="41"/>
      <c r="H126" s="42"/>
    </row>
    <row r="127" spans="6:8" x14ac:dyDescent="0.3">
      <c r="F127" s="41"/>
      <c r="H127" s="42"/>
    </row>
    <row r="128" spans="6:8" x14ac:dyDescent="0.3">
      <c r="F128" s="41"/>
      <c r="H128" s="42"/>
    </row>
    <row r="129" spans="6:8" x14ac:dyDescent="0.3">
      <c r="F129" s="41"/>
      <c r="H129" s="42"/>
    </row>
    <row r="131" spans="6:8" x14ac:dyDescent="0.3">
      <c r="F131" s="41"/>
      <c r="H131" s="42"/>
    </row>
    <row r="132" spans="6:8" x14ac:dyDescent="0.3">
      <c r="F132" s="41"/>
      <c r="H132" s="42"/>
    </row>
    <row r="133" spans="6:8" x14ac:dyDescent="0.3">
      <c r="F133" s="41"/>
      <c r="H133" s="42"/>
    </row>
    <row r="134" spans="6:8" x14ac:dyDescent="0.3">
      <c r="F134" s="41"/>
      <c r="H134" s="42"/>
    </row>
    <row r="135" spans="6:8" x14ac:dyDescent="0.3">
      <c r="F135" s="41"/>
      <c r="H135" s="42"/>
    </row>
    <row r="136" spans="6:8" x14ac:dyDescent="0.3">
      <c r="F136" s="41"/>
      <c r="H136" s="42"/>
    </row>
    <row r="137" spans="6:8" x14ac:dyDescent="0.3">
      <c r="F137" s="41"/>
      <c r="H137" s="42"/>
    </row>
    <row r="138" spans="6:8" x14ac:dyDescent="0.3">
      <c r="F138" s="41"/>
      <c r="H138" s="42"/>
    </row>
    <row r="139" spans="6:8" x14ac:dyDescent="0.3">
      <c r="F139" s="41"/>
      <c r="H139" s="42"/>
    </row>
    <row r="140" spans="6:8" x14ac:dyDescent="0.3">
      <c r="F140" s="41"/>
      <c r="H140" s="42"/>
    </row>
    <row r="141" spans="6:8" x14ac:dyDescent="0.3">
      <c r="F141" s="41"/>
      <c r="H141" s="42"/>
    </row>
    <row r="142" spans="6:8" x14ac:dyDescent="0.3">
      <c r="F142" s="41"/>
      <c r="H142" s="42"/>
    </row>
    <row r="144" spans="6:8" x14ac:dyDescent="0.3">
      <c r="F144" s="41"/>
      <c r="H144" s="42"/>
    </row>
    <row r="145" spans="6:8" x14ac:dyDescent="0.3">
      <c r="F145" s="41"/>
      <c r="H145" s="42"/>
    </row>
    <row r="146" spans="6:8" x14ac:dyDescent="0.3">
      <c r="F146" s="41"/>
      <c r="H146" s="42"/>
    </row>
    <row r="147" spans="6:8" x14ac:dyDescent="0.3">
      <c r="F147" s="41"/>
      <c r="H147" s="42"/>
    </row>
    <row r="148" spans="6:8" x14ac:dyDescent="0.3">
      <c r="F148" s="41"/>
      <c r="H148" s="42"/>
    </row>
    <row r="149" spans="6:8" x14ac:dyDescent="0.3">
      <c r="F149" s="41"/>
      <c r="H149" s="42"/>
    </row>
    <row r="150" spans="6:8" x14ac:dyDescent="0.3">
      <c r="F150" s="41"/>
      <c r="H150" s="42"/>
    </row>
    <row r="151" spans="6:8" x14ac:dyDescent="0.3">
      <c r="F151" s="41"/>
      <c r="H151" s="42"/>
    </row>
    <row r="152" spans="6:8" x14ac:dyDescent="0.3">
      <c r="F152" s="41"/>
      <c r="H152" s="42"/>
    </row>
    <row r="153" spans="6:8" x14ac:dyDescent="0.3">
      <c r="F153" s="41"/>
      <c r="H153" s="42"/>
    </row>
    <row r="154" spans="6:8" x14ac:dyDescent="0.3">
      <c r="F154" s="41"/>
      <c r="H154" s="42"/>
    </row>
    <row r="155" spans="6:8" x14ac:dyDescent="0.3">
      <c r="F155" s="41"/>
      <c r="H155" s="42"/>
    </row>
  </sheetData>
  <conditionalFormatting sqref="H12:I82">
    <cfRule type="cellIs" dxfId="8" priority="8" operator="greaterThan">
      <formula>5</formula>
    </cfRule>
  </conditionalFormatting>
  <conditionalFormatting sqref="H12:H75 H77:H82">
    <cfRule type="cellIs" dxfId="7" priority="7" operator="greaterThan">
      <formula>10</formula>
    </cfRule>
    <cfRule type="cellIs" dxfId="6" priority="9" operator="greaterThan">
      <formula>2</formula>
    </cfRule>
  </conditionalFormatting>
  <conditionalFormatting sqref="H6:I6">
    <cfRule type="cellIs" dxfId="5" priority="5" operator="greaterThan">
      <formula>5</formula>
    </cfRule>
  </conditionalFormatting>
  <conditionalFormatting sqref="H6">
    <cfRule type="cellIs" dxfId="4" priority="4" operator="greaterThan">
      <formula>10</formula>
    </cfRule>
    <cfRule type="cellIs" dxfId="3" priority="6" operator="greaterThan">
      <formula>2</formula>
    </cfRule>
  </conditionalFormatting>
  <conditionalFormatting sqref="H4:I4">
    <cfRule type="cellIs" dxfId="2" priority="2" operator="greaterThan">
      <formula>5</formula>
    </cfRule>
  </conditionalFormatting>
  <conditionalFormatting sqref="H4">
    <cfRule type="cellIs" dxfId="1" priority="1" operator="greaterThan">
      <formula>10</formula>
    </cfRule>
    <cfRule type="cellIs" dxfId="0" priority="3" operator="greaterThan">
      <formula>2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ick Month" xr:uid="{256A6721-EDA7-4DF2-BBBB-BCF609591A2C}">
          <x14:formula1>
            <xm:f>'Solar Production'!$B$86:$B$97</xm:f>
          </x14:formula1>
          <xm:sqref>F100</xm:sqref>
        </x14:dataValidation>
        <x14:dataValidation type="list" allowBlank="1" showInputMessage="1" showErrorMessage="1" xr:uid="{9F84A254-9659-4870-98B5-8B9EBC348FF8}">
          <x14:formula1>
            <xm:f>'Solar Production'!$A$86:$A$91</xm:f>
          </x14:formula1>
          <xm:sqref>F101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5CD6-6477-4081-83A1-AC313984FACF}">
  <dimension ref="A1:N97"/>
  <sheetViews>
    <sheetView zoomScale="90" zoomScaleNormal="90" workbookViewId="0">
      <selection activeCell="R11" sqref="R11"/>
    </sheetView>
  </sheetViews>
  <sheetFormatPr defaultRowHeight="14.4" x14ac:dyDescent="0.3"/>
  <cols>
    <col min="1" max="1" width="22.88671875" customWidth="1"/>
  </cols>
  <sheetData>
    <row r="1" spans="1:14" s="10" customFormat="1" ht="18" x14ac:dyDescent="0.35">
      <c r="A1" s="10" t="s">
        <v>114</v>
      </c>
    </row>
    <row r="3" spans="1:14" x14ac:dyDescent="0.3">
      <c r="A3" s="1"/>
    </row>
    <row r="4" spans="1:14" x14ac:dyDescent="0.3">
      <c r="A4" s="1" t="s">
        <v>84</v>
      </c>
      <c r="B4" s="1" t="s">
        <v>80</v>
      </c>
      <c r="C4" s="1" t="s">
        <v>82</v>
      </c>
      <c r="D4" s="1" t="s">
        <v>97</v>
      </c>
    </row>
    <row r="5" spans="1:14" ht="18" x14ac:dyDescent="0.35">
      <c r="A5" t="s">
        <v>110</v>
      </c>
      <c r="B5" s="1" t="s">
        <v>83</v>
      </c>
      <c r="C5" s="41">
        <v>2.04</v>
      </c>
      <c r="D5" s="42">
        <f>C5*1000/13/31</f>
        <v>5.062034739454095</v>
      </c>
      <c r="F5" s="73" t="s">
        <v>98</v>
      </c>
      <c r="G5" s="75"/>
      <c r="H5" s="75"/>
      <c r="I5" s="75"/>
      <c r="J5" s="75"/>
      <c r="K5" s="75"/>
      <c r="L5" s="75"/>
      <c r="M5" s="75"/>
      <c r="N5" s="74"/>
    </row>
    <row r="6" spans="1:14" x14ac:dyDescent="0.3">
      <c r="A6" t="s">
        <v>110</v>
      </c>
      <c r="B6" s="1" t="s">
        <v>85</v>
      </c>
      <c r="C6" s="41">
        <v>3.78</v>
      </c>
      <c r="D6" s="42">
        <f t="shared" ref="D6:D81" si="0">C6*1000/13/31</f>
        <v>9.3796526054590572</v>
      </c>
      <c r="F6" s="46" t="s">
        <v>119</v>
      </c>
    </row>
    <row r="7" spans="1:14" x14ac:dyDescent="0.3">
      <c r="A7" t="s">
        <v>110</v>
      </c>
      <c r="B7" s="1" t="s">
        <v>86</v>
      </c>
      <c r="C7" s="41">
        <v>6.88</v>
      </c>
      <c r="D7" s="42">
        <f t="shared" si="0"/>
        <v>17.071960297766751</v>
      </c>
      <c r="F7" s="49" t="s">
        <v>100</v>
      </c>
    </row>
    <row r="8" spans="1:14" x14ac:dyDescent="0.3">
      <c r="A8" t="s">
        <v>110</v>
      </c>
      <c r="B8" s="1" t="s">
        <v>87</v>
      </c>
      <c r="C8" s="41">
        <v>10.5</v>
      </c>
      <c r="D8" s="42">
        <f t="shared" si="0"/>
        <v>26.054590570719604</v>
      </c>
      <c r="F8" s="46" t="s">
        <v>120</v>
      </c>
    </row>
    <row r="9" spans="1:14" x14ac:dyDescent="0.3">
      <c r="A9" t="s">
        <v>110</v>
      </c>
      <c r="B9" s="1" t="s">
        <v>88</v>
      </c>
      <c r="C9" s="41">
        <v>13.4</v>
      </c>
      <c r="D9" s="42">
        <f t="shared" si="0"/>
        <v>33.250620347394538</v>
      </c>
    </row>
    <row r="10" spans="1:14" x14ac:dyDescent="0.3">
      <c r="A10" t="s">
        <v>110</v>
      </c>
      <c r="B10" s="1" t="s">
        <v>89</v>
      </c>
      <c r="C10" s="41">
        <v>13.8</v>
      </c>
      <c r="D10" s="42">
        <f t="shared" si="0"/>
        <v>34.243176178660043</v>
      </c>
      <c r="F10" s="40" t="s">
        <v>96</v>
      </c>
    </row>
    <row r="11" spans="1:14" x14ac:dyDescent="0.3">
      <c r="A11" t="s">
        <v>110</v>
      </c>
      <c r="B11" s="1" t="s">
        <v>90</v>
      </c>
      <c r="C11" s="41">
        <v>15.4</v>
      </c>
      <c r="D11" s="42">
        <f t="shared" si="0"/>
        <v>38.21339950372208</v>
      </c>
    </row>
    <row r="12" spans="1:14" x14ac:dyDescent="0.3">
      <c r="A12" t="s">
        <v>110</v>
      </c>
      <c r="B12" s="1" t="s">
        <v>91</v>
      </c>
      <c r="C12" s="41">
        <v>13</v>
      </c>
      <c r="D12" s="42">
        <f t="shared" si="0"/>
        <v>32.258064516129032</v>
      </c>
    </row>
    <row r="13" spans="1:14" x14ac:dyDescent="0.3">
      <c r="A13" t="s">
        <v>110</v>
      </c>
      <c r="B13" s="1" t="s">
        <v>92</v>
      </c>
      <c r="C13" s="41">
        <v>8.76</v>
      </c>
      <c r="D13" s="42">
        <f t="shared" si="0"/>
        <v>21.736972704714638</v>
      </c>
      <c r="F13" s="50" t="s">
        <v>158</v>
      </c>
    </row>
    <row r="14" spans="1:14" x14ac:dyDescent="0.3">
      <c r="A14" t="s">
        <v>110</v>
      </c>
      <c r="B14" s="1" t="s">
        <v>93</v>
      </c>
      <c r="C14" s="41">
        <v>5.0999999999999996</v>
      </c>
      <c r="D14" s="42">
        <f t="shared" si="0"/>
        <v>12.655086848635236</v>
      </c>
      <c r="F14" s="50" t="s">
        <v>159</v>
      </c>
    </row>
    <row r="15" spans="1:14" x14ac:dyDescent="0.3">
      <c r="A15" t="s">
        <v>110</v>
      </c>
      <c r="B15" s="1" t="s">
        <v>94</v>
      </c>
      <c r="C15" s="41">
        <v>2.5</v>
      </c>
      <c r="D15" s="42">
        <f t="shared" si="0"/>
        <v>6.2034739454094296</v>
      </c>
    </row>
    <row r="16" spans="1:14" x14ac:dyDescent="0.3">
      <c r="A16" t="s">
        <v>110</v>
      </c>
      <c r="B16" s="1" t="s">
        <v>95</v>
      </c>
      <c r="C16" s="41">
        <v>1.7</v>
      </c>
      <c r="D16" s="42">
        <f t="shared" si="0"/>
        <v>4.2183622828784122</v>
      </c>
    </row>
    <row r="17" spans="1:14" x14ac:dyDescent="0.3">
      <c r="B17" s="1"/>
      <c r="C17" s="41"/>
      <c r="D17" s="42"/>
    </row>
    <row r="18" spans="1:14" x14ac:dyDescent="0.3">
      <c r="A18" t="s">
        <v>116</v>
      </c>
      <c r="B18" s="1" t="s">
        <v>83</v>
      </c>
      <c r="C18" s="51">
        <v>2.64</v>
      </c>
      <c r="D18" s="42">
        <f t="shared" si="0"/>
        <v>6.550868486352357</v>
      </c>
      <c r="F18" s="48" t="s">
        <v>98</v>
      </c>
    </row>
    <row r="19" spans="1:14" x14ac:dyDescent="0.3">
      <c r="A19" t="s">
        <v>116</v>
      </c>
      <c r="B19" s="1" t="s">
        <v>85</v>
      </c>
      <c r="C19" s="51">
        <v>4.22</v>
      </c>
      <c r="D19" s="42">
        <f t="shared" si="0"/>
        <v>10.471464019851117</v>
      </c>
      <c r="F19" s="54" t="s">
        <v>161</v>
      </c>
      <c r="G19" s="53"/>
      <c r="H19" s="53"/>
      <c r="I19" s="53"/>
      <c r="J19" s="53"/>
      <c r="K19" s="53"/>
      <c r="L19" s="53"/>
      <c r="M19" s="53"/>
      <c r="N19" s="53"/>
    </row>
    <row r="20" spans="1:14" x14ac:dyDescent="0.3">
      <c r="A20" t="s">
        <v>116</v>
      </c>
      <c r="B20" s="1" t="s">
        <v>86</v>
      </c>
      <c r="C20" s="51">
        <v>7.59</v>
      </c>
      <c r="D20" s="42">
        <f t="shared" si="0"/>
        <v>18.833746898263026</v>
      </c>
      <c r="F20" s="52" t="s">
        <v>117</v>
      </c>
      <c r="G20" s="53"/>
      <c r="H20" s="53"/>
      <c r="I20" s="53"/>
      <c r="J20" s="53"/>
      <c r="K20" s="53"/>
      <c r="L20" s="53"/>
      <c r="M20" s="53"/>
      <c r="N20" s="53"/>
    </row>
    <row r="21" spans="1:14" x14ac:dyDescent="0.3">
      <c r="A21" t="s">
        <v>116</v>
      </c>
      <c r="B21" s="1" t="s">
        <v>87</v>
      </c>
      <c r="C21" s="51">
        <v>11</v>
      </c>
      <c r="D21" s="42">
        <f t="shared" si="0"/>
        <v>27.29528535980149</v>
      </c>
      <c r="F21" s="52" t="s">
        <v>160</v>
      </c>
      <c r="G21" s="53"/>
      <c r="H21" s="53"/>
      <c r="I21" s="53"/>
      <c r="J21" s="53"/>
      <c r="K21" s="53"/>
      <c r="L21" s="53"/>
      <c r="M21" s="53"/>
      <c r="N21" s="53"/>
    </row>
    <row r="22" spans="1:14" x14ac:dyDescent="0.3">
      <c r="A22" t="s">
        <v>116</v>
      </c>
      <c r="B22" s="1" t="s">
        <v>88</v>
      </c>
      <c r="C22" s="51">
        <v>14</v>
      </c>
      <c r="D22" s="42">
        <f t="shared" si="0"/>
        <v>34.739454094292803</v>
      </c>
    </row>
    <row r="23" spans="1:14" x14ac:dyDescent="0.3">
      <c r="A23" t="s">
        <v>116</v>
      </c>
      <c r="B23" s="1" t="s">
        <v>89</v>
      </c>
      <c r="C23" s="51">
        <v>14.4</v>
      </c>
      <c r="D23" s="42">
        <f t="shared" si="0"/>
        <v>35.732009925558309</v>
      </c>
    </row>
    <row r="24" spans="1:14" x14ac:dyDescent="0.3">
      <c r="A24" t="s">
        <v>116</v>
      </c>
      <c r="B24" s="1" t="s">
        <v>90</v>
      </c>
      <c r="C24" s="51">
        <v>17.100000000000001</v>
      </c>
      <c r="D24" s="42">
        <f t="shared" si="0"/>
        <v>42.431761786600497</v>
      </c>
    </row>
    <row r="25" spans="1:14" x14ac:dyDescent="0.3">
      <c r="A25" t="s">
        <v>116</v>
      </c>
      <c r="B25" s="1" t="s">
        <v>91</v>
      </c>
      <c r="C25" s="51">
        <v>14.6</v>
      </c>
      <c r="D25" s="42">
        <f t="shared" si="0"/>
        <v>36.228287841191069</v>
      </c>
    </row>
    <row r="26" spans="1:14" x14ac:dyDescent="0.3">
      <c r="A26" t="s">
        <v>116</v>
      </c>
      <c r="B26" s="1" t="s">
        <v>92</v>
      </c>
      <c r="C26" s="51">
        <v>10.1</v>
      </c>
      <c r="D26" s="42">
        <f t="shared" si="0"/>
        <v>25.062034739454095</v>
      </c>
    </row>
    <row r="27" spans="1:14" x14ac:dyDescent="0.3">
      <c r="A27" t="s">
        <v>116</v>
      </c>
      <c r="B27" s="1" t="s">
        <v>93</v>
      </c>
      <c r="C27" s="51">
        <v>6.24</v>
      </c>
      <c r="D27" s="42">
        <f t="shared" si="0"/>
        <v>15.483870967741936</v>
      </c>
    </row>
    <row r="28" spans="1:14" x14ac:dyDescent="0.3">
      <c r="A28" t="s">
        <v>116</v>
      </c>
      <c r="B28" s="1" t="s">
        <v>94</v>
      </c>
      <c r="C28" s="51">
        <v>2.91</v>
      </c>
      <c r="D28" s="42">
        <f t="shared" si="0"/>
        <v>7.2208436724565752</v>
      </c>
    </row>
    <row r="29" spans="1:14" x14ac:dyDescent="0.3">
      <c r="A29" t="s">
        <v>116</v>
      </c>
      <c r="B29" s="1" t="s">
        <v>95</v>
      </c>
      <c r="C29" s="51">
        <v>2.17</v>
      </c>
      <c r="D29" s="42">
        <f t="shared" si="0"/>
        <v>5.384615384615385</v>
      </c>
    </row>
    <row r="30" spans="1:14" x14ac:dyDescent="0.3">
      <c r="A30" s="1"/>
      <c r="B30" s="1"/>
      <c r="C30" s="1"/>
      <c r="D30" s="42"/>
    </row>
    <row r="31" spans="1:14" x14ac:dyDescent="0.3">
      <c r="A31" t="s">
        <v>111</v>
      </c>
      <c r="B31" s="1" t="s">
        <v>83</v>
      </c>
      <c r="C31" s="41">
        <v>3.72</v>
      </c>
      <c r="D31" s="42">
        <f t="shared" si="0"/>
        <v>9.2307692307692299</v>
      </c>
    </row>
    <row r="32" spans="1:14" x14ac:dyDescent="0.3">
      <c r="A32" t="s">
        <v>111</v>
      </c>
      <c r="B32" s="1" t="s">
        <v>85</v>
      </c>
      <c r="C32" s="41">
        <v>5.7</v>
      </c>
      <c r="D32" s="42">
        <f t="shared" si="0"/>
        <v>14.143920595533498</v>
      </c>
    </row>
    <row r="33" spans="1:4" x14ac:dyDescent="0.3">
      <c r="A33" t="s">
        <v>111</v>
      </c>
      <c r="B33" s="1" t="s">
        <v>86</v>
      </c>
      <c r="C33" s="41">
        <v>9.48</v>
      </c>
      <c r="D33" s="42">
        <f t="shared" si="0"/>
        <v>23.523573200992558</v>
      </c>
    </row>
    <row r="34" spans="1:4" x14ac:dyDescent="0.3">
      <c r="A34" t="s">
        <v>111</v>
      </c>
      <c r="B34" s="1" t="s">
        <v>87</v>
      </c>
      <c r="C34" s="41">
        <v>13.5</v>
      </c>
      <c r="D34" s="42">
        <f t="shared" si="0"/>
        <v>33.498759305210925</v>
      </c>
    </row>
    <row r="35" spans="1:4" x14ac:dyDescent="0.3">
      <c r="A35" t="s">
        <v>111</v>
      </c>
      <c r="B35" s="1" t="s">
        <v>88</v>
      </c>
      <c r="C35" s="41">
        <v>16.7</v>
      </c>
      <c r="D35" s="42">
        <f t="shared" si="0"/>
        <v>41.439205955334984</v>
      </c>
    </row>
    <row r="36" spans="1:4" x14ac:dyDescent="0.3">
      <c r="A36" t="s">
        <v>111</v>
      </c>
      <c r="B36" s="1" t="s">
        <v>89</v>
      </c>
      <c r="C36" s="41">
        <v>17.5</v>
      </c>
      <c r="D36" s="42">
        <f t="shared" si="0"/>
        <v>43.424317617866009</v>
      </c>
    </row>
    <row r="37" spans="1:4" x14ac:dyDescent="0.3">
      <c r="A37" t="s">
        <v>111</v>
      </c>
      <c r="B37" s="1" t="s">
        <v>90</v>
      </c>
      <c r="C37" s="41">
        <v>18.100000000000001</v>
      </c>
      <c r="D37" s="42">
        <f t="shared" si="0"/>
        <v>44.913151364764268</v>
      </c>
    </row>
    <row r="38" spans="1:4" x14ac:dyDescent="0.3">
      <c r="A38" t="s">
        <v>111</v>
      </c>
      <c r="B38" s="1" t="s">
        <v>91</v>
      </c>
      <c r="C38" s="41">
        <v>15.8</v>
      </c>
      <c r="D38" s="42">
        <f t="shared" si="0"/>
        <v>39.205955334987593</v>
      </c>
    </row>
    <row r="39" spans="1:4" x14ac:dyDescent="0.3">
      <c r="A39" t="s">
        <v>111</v>
      </c>
      <c r="B39" s="1" t="s">
        <v>92</v>
      </c>
      <c r="C39" s="41">
        <v>11.7</v>
      </c>
      <c r="D39" s="42">
        <f t="shared" si="0"/>
        <v>29.032258064516128</v>
      </c>
    </row>
    <row r="40" spans="1:4" x14ac:dyDescent="0.3">
      <c r="A40" t="s">
        <v>111</v>
      </c>
      <c r="B40" s="1" t="s">
        <v>93</v>
      </c>
      <c r="C40" s="41">
        <v>8.08</v>
      </c>
      <c r="D40" s="42">
        <f t="shared" si="0"/>
        <v>20.049627791563275</v>
      </c>
    </row>
    <row r="41" spans="1:4" x14ac:dyDescent="0.3">
      <c r="A41" t="s">
        <v>111</v>
      </c>
      <c r="B41" s="1" t="s">
        <v>94</v>
      </c>
      <c r="C41" s="41">
        <v>4.42</v>
      </c>
      <c r="D41" s="42">
        <f t="shared" si="0"/>
        <v>10.96774193548387</v>
      </c>
    </row>
    <row r="42" spans="1:4" x14ac:dyDescent="0.3">
      <c r="A42" t="s">
        <v>111</v>
      </c>
      <c r="B42" s="1" t="s">
        <v>95</v>
      </c>
      <c r="C42" s="41">
        <v>3</v>
      </c>
      <c r="D42" s="42">
        <f t="shared" si="0"/>
        <v>7.4441687344913152</v>
      </c>
    </row>
    <row r="43" spans="1:4" x14ac:dyDescent="0.3">
      <c r="A43" s="1"/>
      <c r="B43" s="1"/>
      <c r="C43" s="41"/>
      <c r="D43" s="42"/>
    </row>
    <row r="44" spans="1:4" x14ac:dyDescent="0.3">
      <c r="A44" t="s">
        <v>113</v>
      </c>
      <c r="B44" s="1" t="s">
        <v>83</v>
      </c>
      <c r="C44" s="41">
        <v>1.77</v>
      </c>
      <c r="D44" s="42">
        <f t="shared" si="0"/>
        <v>4.3920595533498759</v>
      </c>
    </row>
    <row r="45" spans="1:4" x14ac:dyDescent="0.3">
      <c r="A45" t="s">
        <v>113</v>
      </c>
      <c r="B45" s="1" t="s">
        <v>85</v>
      </c>
      <c r="C45" s="41">
        <v>3.48</v>
      </c>
      <c r="D45" s="42">
        <f t="shared" si="0"/>
        <v>8.6352357320099244</v>
      </c>
    </row>
    <row r="46" spans="1:4" x14ac:dyDescent="0.3">
      <c r="A46" t="s">
        <v>113</v>
      </c>
      <c r="B46" s="1" t="s">
        <v>86</v>
      </c>
      <c r="C46" s="41">
        <v>7.29</v>
      </c>
      <c r="D46" s="42">
        <f t="shared" si="0"/>
        <v>18.089330024813894</v>
      </c>
    </row>
    <row r="47" spans="1:4" x14ac:dyDescent="0.3">
      <c r="A47" t="s">
        <v>113</v>
      </c>
      <c r="B47" s="1" t="s">
        <v>87</v>
      </c>
      <c r="C47" s="41">
        <v>10.7</v>
      </c>
      <c r="D47" s="42">
        <f t="shared" si="0"/>
        <v>26.550868486352357</v>
      </c>
    </row>
    <row r="48" spans="1:4" x14ac:dyDescent="0.3">
      <c r="A48" t="s">
        <v>113</v>
      </c>
      <c r="B48" s="1" t="s">
        <v>88</v>
      </c>
      <c r="C48" s="41">
        <v>14.2</v>
      </c>
      <c r="D48" s="42">
        <f t="shared" si="0"/>
        <v>35.235732009925563</v>
      </c>
    </row>
    <row r="49" spans="1:4" x14ac:dyDescent="0.3">
      <c r="A49" t="s">
        <v>113</v>
      </c>
      <c r="B49" s="1" t="s">
        <v>89</v>
      </c>
      <c r="C49" s="41">
        <v>14</v>
      </c>
      <c r="D49" s="42">
        <f t="shared" si="0"/>
        <v>34.739454094292803</v>
      </c>
    </row>
    <row r="50" spans="1:4" x14ac:dyDescent="0.3">
      <c r="A50" t="s">
        <v>113</v>
      </c>
      <c r="B50" s="1" t="s">
        <v>90</v>
      </c>
      <c r="C50" s="41">
        <v>15.6</v>
      </c>
      <c r="D50" s="42">
        <f t="shared" si="0"/>
        <v>38.70967741935484</v>
      </c>
    </row>
    <row r="51" spans="1:4" x14ac:dyDescent="0.3">
      <c r="A51" t="s">
        <v>113</v>
      </c>
      <c r="B51" s="1" t="s">
        <v>91</v>
      </c>
      <c r="C51" s="41">
        <v>12.8</v>
      </c>
      <c r="D51" s="42">
        <f t="shared" si="0"/>
        <v>31.761786600496279</v>
      </c>
    </row>
    <row r="52" spans="1:4" x14ac:dyDescent="0.3">
      <c r="A52" t="s">
        <v>113</v>
      </c>
      <c r="B52" s="1" t="s">
        <v>92</v>
      </c>
      <c r="C52" s="41">
        <v>8.57</v>
      </c>
      <c r="D52" s="42">
        <f t="shared" si="0"/>
        <v>21.265508684863526</v>
      </c>
    </row>
    <row r="53" spans="1:4" x14ac:dyDescent="0.3">
      <c r="A53" t="s">
        <v>113</v>
      </c>
      <c r="B53" s="1" t="s">
        <v>93</v>
      </c>
      <c r="C53" s="41">
        <v>4.93</v>
      </c>
      <c r="D53" s="42">
        <f t="shared" si="0"/>
        <v>12.233250620347395</v>
      </c>
    </row>
    <row r="54" spans="1:4" x14ac:dyDescent="0.3">
      <c r="A54" t="s">
        <v>113</v>
      </c>
      <c r="B54" s="1" t="s">
        <v>94</v>
      </c>
      <c r="C54" s="41">
        <v>2.08</v>
      </c>
      <c r="D54" s="42">
        <f t="shared" si="0"/>
        <v>5.161290322580645</v>
      </c>
    </row>
    <row r="55" spans="1:4" x14ac:dyDescent="0.3">
      <c r="A55" t="s">
        <v>113</v>
      </c>
      <c r="B55" s="1" t="s">
        <v>95</v>
      </c>
      <c r="C55" s="41">
        <v>1.29</v>
      </c>
      <c r="D55" s="42">
        <f t="shared" si="0"/>
        <v>3.2009925558312653</v>
      </c>
    </row>
    <row r="56" spans="1:4" x14ac:dyDescent="0.3">
      <c r="B56" s="1"/>
      <c r="C56" s="41"/>
      <c r="D56" s="42"/>
    </row>
    <row r="57" spans="1:4" x14ac:dyDescent="0.3">
      <c r="A57" t="s">
        <v>118</v>
      </c>
      <c r="B57" s="1" t="s">
        <v>83</v>
      </c>
      <c r="C57" s="41">
        <v>9.07</v>
      </c>
      <c r="D57" s="42">
        <f t="shared" si="0"/>
        <v>22.506203473945412</v>
      </c>
    </row>
    <row r="58" spans="1:4" x14ac:dyDescent="0.3">
      <c r="A58" t="s">
        <v>118</v>
      </c>
      <c r="B58" s="1" t="s">
        <v>85</v>
      </c>
      <c r="C58" s="41">
        <v>10.1</v>
      </c>
      <c r="D58" s="42">
        <f t="shared" si="0"/>
        <v>25.062034739454095</v>
      </c>
    </row>
    <row r="59" spans="1:4" x14ac:dyDescent="0.3">
      <c r="A59" t="s">
        <v>118</v>
      </c>
      <c r="B59" s="1" t="s">
        <v>86</v>
      </c>
      <c r="C59" s="41">
        <v>13.8</v>
      </c>
      <c r="D59" s="42">
        <f t="shared" si="0"/>
        <v>34.243176178660043</v>
      </c>
    </row>
    <row r="60" spans="1:4" x14ac:dyDescent="0.3">
      <c r="A60" t="s">
        <v>118</v>
      </c>
      <c r="B60" s="1" t="s">
        <v>87</v>
      </c>
      <c r="C60" s="41">
        <v>14.9</v>
      </c>
      <c r="D60" s="42">
        <f t="shared" si="0"/>
        <v>36.972704714640201</v>
      </c>
    </row>
    <row r="61" spans="1:4" x14ac:dyDescent="0.3">
      <c r="A61" t="s">
        <v>118</v>
      </c>
      <c r="B61" s="1" t="s">
        <v>88</v>
      </c>
      <c r="C61" s="41">
        <v>15.6</v>
      </c>
      <c r="D61" s="42">
        <f t="shared" si="0"/>
        <v>38.70967741935484</v>
      </c>
    </row>
    <row r="62" spans="1:4" x14ac:dyDescent="0.3">
      <c r="A62" t="s">
        <v>118</v>
      </c>
      <c r="B62" s="1" t="s">
        <v>89</v>
      </c>
      <c r="C62" s="41">
        <v>13.9</v>
      </c>
      <c r="D62" s="42">
        <f t="shared" si="0"/>
        <v>34.49131513647643</v>
      </c>
    </row>
    <row r="63" spans="1:4" x14ac:dyDescent="0.3">
      <c r="A63" t="s">
        <v>118</v>
      </c>
      <c r="B63" s="1" t="s">
        <v>90</v>
      </c>
      <c r="C63" s="41">
        <v>14.3</v>
      </c>
      <c r="D63" s="42">
        <f t="shared" si="0"/>
        <v>35.483870967741936</v>
      </c>
    </row>
    <row r="64" spans="1:4" x14ac:dyDescent="0.3">
      <c r="A64" t="s">
        <v>118</v>
      </c>
      <c r="B64" s="1" t="s">
        <v>91</v>
      </c>
      <c r="C64" s="41">
        <v>13.8</v>
      </c>
      <c r="D64" s="42">
        <f t="shared" si="0"/>
        <v>34.243176178660043</v>
      </c>
    </row>
    <row r="65" spans="1:4" x14ac:dyDescent="0.3">
      <c r="A65" t="s">
        <v>118</v>
      </c>
      <c r="B65" s="1" t="s">
        <v>92</v>
      </c>
      <c r="C65" s="41">
        <v>11</v>
      </c>
      <c r="D65" s="42">
        <f t="shared" si="0"/>
        <v>27.29528535980149</v>
      </c>
    </row>
    <row r="66" spans="1:4" x14ac:dyDescent="0.3">
      <c r="A66" t="s">
        <v>118</v>
      </c>
      <c r="B66" s="1" t="s">
        <v>93</v>
      </c>
      <c r="C66" s="41">
        <v>10.9</v>
      </c>
      <c r="D66" s="42">
        <f t="shared" si="0"/>
        <v>27.04714640198511</v>
      </c>
    </row>
    <row r="67" spans="1:4" x14ac:dyDescent="0.3">
      <c r="A67" t="s">
        <v>118</v>
      </c>
      <c r="B67" s="1" t="s">
        <v>94</v>
      </c>
      <c r="C67" s="41">
        <v>9.1</v>
      </c>
      <c r="D67" s="42">
        <f t="shared" si="0"/>
        <v>22.580645161290324</v>
      </c>
    </row>
    <row r="68" spans="1:4" x14ac:dyDescent="0.3">
      <c r="A68" t="s">
        <v>118</v>
      </c>
      <c r="B68" s="1" t="s">
        <v>95</v>
      </c>
      <c r="C68" s="41">
        <v>8.26</v>
      </c>
      <c r="D68" s="42">
        <f t="shared" si="0"/>
        <v>20.496277915632753</v>
      </c>
    </row>
    <row r="69" spans="1:4" x14ac:dyDescent="0.3">
      <c r="A69" s="1"/>
      <c r="B69" s="1"/>
      <c r="C69" s="1"/>
      <c r="D69" s="42"/>
    </row>
    <row r="70" spans="1:4" x14ac:dyDescent="0.3">
      <c r="A70" t="s">
        <v>112</v>
      </c>
      <c r="B70" s="1" t="s">
        <v>83</v>
      </c>
      <c r="C70" s="41">
        <v>7.72</v>
      </c>
      <c r="D70" s="42">
        <f t="shared" si="0"/>
        <v>19.156327543424318</v>
      </c>
    </row>
    <row r="71" spans="1:4" x14ac:dyDescent="0.3">
      <c r="A71" t="s">
        <v>112</v>
      </c>
      <c r="B71" s="1" t="s">
        <v>85</v>
      </c>
      <c r="C71" s="41">
        <v>9.41</v>
      </c>
      <c r="D71" s="42">
        <f t="shared" si="0"/>
        <v>23.34987593052109</v>
      </c>
    </row>
    <row r="72" spans="1:4" x14ac:dyDescent="0.3">
      <c r="A72" t="s">
        <v>112</v>
      </c>
      <c r="B72" s="1" t="s">
        <v>86</v>
      </c>
      <c r="C72" s="41">
        <v>13.8</v>
      </c>
      <c r="D72" s="42">
        <f t="shared" si="0"/>
        <v>34.243176178660043</v>
      </c>
    </row>
    <row r="73" spans="1:4" x14ac:dyDescent="0.3">
      <c r="A73" t="s">
        <v>112</v>
      </c>
      <c r="B73" s="1" t="s">
        <v>87</v>
      </c>
      <c r="C73" s="41">
        <v>16.600000000000001</v>
      </c>
      <c r="D73" s="42">
        <f t="shared" si="0"/>
        <v>41.191066997518611</v>
      </c>
    </row>
    <row r="74" spans="1:4" x14ac:dyDescent="0.3">
      <c r="A74" t="s">
        <v>112</v>
      </c>
      <c r="B74" s="1" t="s">
        <v>88</v>
      </c>
      <c r="C74" s="41">
        <v>18.7</v>
      </c>
      <c r="D74" s="42">
        <f t="shared" si="0"/>
        <v>46.401985111662533</v>
      </c>
    </row>
    <row r="75" spans="1:4" x14ac:dyDescent="0.3">
      <c r="A75" t="s">
        <v>112</v>
      </c>
      <c r="B75" s="1" t="s">
        <v>89</v>
      </c>
      <c r="C75" s="41">
        <v>18.7</v>
      </c>
      <c r="D75" s="42">
        <f t="shared" si="0"/>
        <v>46.401985111662533</v>
      </c>
    </row>
    <row r="76" spans="1:4" x14ac:dyDescent="0.3">
      <c r="A76" t="s">
        <v>112</v>
      </c>
      <c r="B76" s="1" t="s">
        <v>90</v>
      </c>
      <c r="C76" s="41">
        <v>16.600000000000001</v>
      </c>
      <c r="D76" s="42">
        <f t="shared" si="0"/>
        <v>41.191066997518611</v>
      </c>
    </row>
    <row r="77" spans="1:4" x14ac:dyDescent="0.3">
      <c r="A77" t="s">
        <v>112</v>
      </c>
      <c r="B77" s="1" t="s">
        <v>91</v>
      </c>
      <c r="C77" s="41">
        <v>15.9</v>
      </c>
      <c r="D77" s="42">
        <f t="shared" si="0"/>
        <v>39.454094292803973</v>
      </c>
    </row>
    <row r="78" spans="1:4" x14ac:dyDescent="0.3">
      <c r="A78" t="s">
        <v>112</v>
      </c>
      <c r="B78" s="1" t="s">
        <v>92</v>
      </c>
      <c r="C78" s="41">
        <v>13.1</v>
      </c>
      <c r="D78" s="42">
        <f t="shared" si="0"/>
        <v>32.506203473945412</v>
      </c>
    </row>
    <row r="79" spans="1:4" x14ac:dyDescent="0.3">
      <c r="A79" t="s">
        <v>112</v>
      </c>
      <c r="B79" s="1" t="s">
        <v>93</v>
      </c>
      <c r="C79" s="41">
        <v>11.2</v>
      </c>
      <c r="D79" s="42">
        <f t="shared" si="0"/>
        <v>27.791563275434243</v>
      </c>
    </row>
    <row r="80" spans="1:4" x14ac:dyDescent="0.3">
      <c r="A80" t="s">
        <v>112</v>
      </c>
      <c r="B80" s="1" t="s">
        <v>94</v>
      </c>
      <c r="C80" s="41">
        <v>8.19</v>
      </c>
      <c r="D80" s="42">
        <f t="shared" si="0"/>
        <v>20.322580645161288</v>
      </c>
    </row>
    <row r="81" spans="1:6" x14ac:dyDescent="0.3">
      <c r="A81" t="s">
        <v>112</v>
      </c>
      <c r="B81" s="1" t="s">
        <v>95</v>
      </c>
      <c r="C81" s="41">
        <v>6.7</v>
      </c>
      <c r="D81" s="42">
        <f t="shared" si="0"/>
        <v>16.625310173697269</v>
      </c>
    </row>
    <row r="86" spans="1:6" x14ac:dyDescent="0.3">
      <c r="A86" t="s">
        <v>113</v>
      </c>
      <c r="B86" s="1" t="s">
        <v>83</v>
      </c>
      <c r="F86" t="s">
        <v>122</v>
      </c>
    </row>
    <row r="87" spans="1:6" x14ac:dyDescent="0.3">
      <c r="A87" t="s">
        <v>110</v>
      </c>
      <c r="B87" s="1" t="s">
        <v>85</v>
      </c>
      <c r="F87" s="46" t="s">
        <v>121</v>
      </c>
    </row>
    <row r="88" spans="1:6" x14ac:dyDescent="0.3">
      <c r="A88" t="s">
        <v>111</v>
      </c>
      <c r="B88" s="1" t="s">
        <v>86</v>
      </c>
    </row>
    <row r="89" spans="1:6" x14ac:dyDescent="0.3">
      <c r="A89" t="s">
        <v>112</v>
      </c>
      <c r="B89" s="1" t="s">
        <v>87</v>
      </c>
    </row>
    <row r="90" spans="1:6" x14ac:dyDescent="0.3">
      <c r="A90" t="s">
        <v>118</v>
      </c>
      <c r="B90" s="1" t="s">
        <v>88</v>
      </c>
    </row>
    <row r="91" spans="1:6" x14ac:dyDescent="0.3">
      <c r="A91" t="s">
        <v>116</v>
      </c>
      <c r="B91" s="1" t="s">
        <v>89</v>
      </c>
    </row>
    <row r="92" spans="1:6" x14ac:dyDescent="0.3">
      <c r="B92" s="1" t="s">
        <v>90</v>
      </c>
    </row>
    <row r="93" spans="1:6" x14ac:dyDescent="0.3">
      <c r="B93" s="1" t="s">
        <v>91</v>
      </c>
    </row>
    <row r="94" spans="1:6" x14ac:dyDescent="0.3">
      <c r="B94" s="1" t="s">
        <v>92</v>
      </c>
    </row>
    <row r="95" spans="1:6" x14ac:dyDescent="0.3">
      <c r="B95" s="1" t="s">
        <v>93</v>
      </c>
    </row>
    <row r="96" spans="1:6" x14ac:dyDescent="0.3">
      <c r="B96" s="1" t="s">
        <v>94</v>
      </c>
    </row>
    <row r="97" spans="2:2" x14ac:dyDescent="0.3">
      <c r="B97" s="1" t="s">
        <v>95</v>
      </c>
    </row>
  </sheetData>
  <hyperlinks>
    <hyperlink ref="F5" r:id="rId1" xr:uid="{848BC7BF-6496-4732-A838-1E1CF2657B4C}"/>
    <hyperlink ref="F10" r:id="rId2" xr:uid="{977C14C9-38F9-4D2A-8E9E-1B788EE12F7E}"/>
    <hyperlink ref="F18" r:id="rId3" xr:uid="{0FEB4FD6-4182-4BE2-BC31-F7E764AD4C0E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9'6" QSE Power Use</vt:lpstr>
      <vt:lpstr>Solar Production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NL Camper Power Calculator</dc:title>
  <dc:subject>NL Camper Power Calculator</dc:subject>
  <dc:creator>tom</dc:creator>
  <cp:lastModifiedBy>tom</cp:lastModifiedBy>
  <dcterms:created xsi:type="dcterms:W3CDTF">2019-11-17T17:44:29Z</dcterms:created>
  <dcterms:modified xsi:type="dcterms:W3CDTF">2019-12-18T03:31:29Z</dcterms:modified>
</cp:coreProperties>
</file>